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7795" windowHeight="12525" tabRatio="973" activeTab="1"/>
  </bookViews>
  <sheets>
    <sheet name="Свод" sheetId="21" r:id="rId1"/>
    <sheet name="Тк54-Тк112" sheetId="3" r:id="rId2"/>
    <sheet name="Тк112-Пио14" sheetId="1" r:id="rId3"/>
    <sheet name="Тк56-Пио16" sheetId="2" r:id="rId4"/>
    <sheet name="Тк70-Пио16А" sheetId="4" r:id="rId5"/>
    <sheet name="Тк70а-Пио23" sheetId="5" r:id="rId6"/>
    <sheet name="Тк71-Пио21" sheetId="6" r:id="rId7"/>
    <sheet name="тк26-тк41" sheetId="7" r:id="rId8"/>
    <sheet name="тк41-тк33б" sheetId="8" r:id="rId9"/>
    <sheet name="тк14,13-Пуш2" sheetId="9" r:id="rId10"/>
    <sheet name="тк81-Гаг.6" sheetId="10" r:id="rId11"/>
    <sheet name="тк92-Гаг.8" sheetId="11" r:id="rId12"/>
    <sheet name="тк95-Гаг.10" sheetId="12" r:id="rId13"/>
    <sheet name="тк113-Гаг.9б" sheetId="13" r:id="rId14"/>
    <sheet name="тк114-Гаг.9а" sheetId="14" r:id="rId15"/>
    <sheet name="тк114-тк118" sheetId="15" r:id="rId16"/>
    <sheet name="тк118-Гаг.12а" sheetId="16" r:id="rId17"/>
    <sheet name="тк97-тк106" sheetId="17" r:id="rId18"/>
    <sheet name="тк106-Пио19" sheetId="18" r:id="rId19"/>
    <sheet name="тк41-Пуш13" sheetId="19" r:id="rId20"/>
  </sheets>
  <calcPr calcId="181029"/>
</workbook>
</file>

<file path=xl/calcChain.xml><?xml version="1.0" encoding="utf-8"?>
<calcChain xmlns="http://schemas.openxmlformats.org/spreadsheetml/2006/main">
  <c r="A6" i="1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B10" i="21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J28" i="15" l="1"/>
  <c r="J5" i="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G29" i="1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J29" i="18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26" i="21" s="1"/>
  <c r="G26" s="1"/>
  <c r="H26" s="1"/>
  <c r="J29" i="17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16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24" i="21" s="1"/>
  <c r="G24" s="1"/>
  <c r="H24" s="1"/>
  <c r="J29" i="15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23" i="21" s="1"/>
  <c r="G23" s="1"/>
  <c r="H23" s="1"/>
  <c r="J29" i="14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13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21" i="21" s="1"/>
  <c r="G21" s="1"/>
  <c r="H21" s="1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11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19" i="21" s="1"/>
  <c r="F19" s="1"/>
  <c r="H19" s="1"/>
  <c r="G29" i="1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J29" i="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8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6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14" i="21" s="1"/>
  <c r="E14" s="1"/>
  <c r="H14" s="1"/>
  <c r="J29" i="5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4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s="1"/>
  <c r="J32" s="1"/>
  <c r="D12" i="21" s="1"/>
  <c r="E12" s="1"/>
  <c r="H12" s="1"/>
  <c r="J29" i="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1" i="7" l="1"/>
  <c r="J32" s="1"/>
  <c r="D15" i="21" s="1"/>
  <c r="F15" s="1"/>
  <c r="H15" s="1"/>
  <c r="G31" i="19"/>
  <c r="G32" s="1"/>
  <c r="D27" i="21" s="1"/>
  <c r="G27" s="1"/>
  <c r="H27" s="1"/>
  <c r="J31" i="2"/>
  <c r="J32" s="1"/>
  <c r="D11" i="21" s="1"/>
  <c r="E11" s="1"/>
  <c r="H11" s="1"/>
  <c r="J31" i="5"/>
  <c r="J32" s="1"/>
  <c r="D13" i="21" s="1"/>
  <c r="E13" s="1"/>
  <c r="H13" s="1"/>
  <c r="J31" i="8"/>
  <c r="J32" s="1"/>
  <c r="D16" i="21" s="1"/>
  <c r="F16" s="1"/>
  <c r="H16" s="1"/>
  <c r="J31" i="9"/>
  <c r="J32" s="1"/>
  <c r="D17" i="21" s="1"/>
  <c r="F17" s="1"/>
  <c r="H17" s="1"/>
  <c r="G31" i="10"/>
  <c r="G32" s="1"/>
  <c r="D18" i="21" s="1"/>
  <c r="F18" s="1"/>
  <c r="H18" s="1"/>
  <c r="J31" i="12"/>
  <c r="J32" s="1"/>
  <c r="D20" i="21" s="1"/>
  <c r="G20" s="1"/>
  <c r="H20" s="1"/>
  <c r="J31" i="14"/>
  <c r="J32" s="1"/>
  <c r="D22" i="21" s="1"/>
  <c r="G22" s="1"/>
  <c r="H22" s="1"/>
  <c r="J31" i="17"/>
  <c r="J32" s="1"/>
  <c r="D25" i="21" s="1"/>
  <c r="G25" s="1"/>
  <c r="H25" s="1"/>
  <c r="H29" i="1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J6" i="3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"/>
  <c r="J31" s="1"/>
  <c r="J32" s="1"/>
  <c r="D9" i="21" s="1"/>
  <c r="G7" l="1"/>
  <c r="H31" i="1"/>
  <c r="H32" s="1"/>
  <c r="D10" i="21" s="1"/>
  <c r="E10" s="1"/>
  <c r="H10" s="1"/>
  <c r="F7"/>
  <c r="E9"/>
  <c r="H9" s="1"/>
  <c r="H7" s="1"/>
  <c r="E7" l="1"/>
  <c r="D7"/>
</calcChain>
</file>

<file path=xl/sharedStrings.xml><?xml version="1.0" encoding="utf-8"?>
<sst xmlns="http://schemas.openxmlformats.org/spreadsheetml/2006/main" count="1232" uniqueCount="92">
  <si>
    <t>ГВС</t>
  </si>
  <si>
    <t xml:space="preserve">Затвор поворотный  дисковый межфланцевый д.200 </t>
  </si>
  <si>
    <t>шт</t>
  </si>
  <si>
    <t>Затвор поворотный  дисковый межфланцевый д.150</t>
  </si>
  <si>
    <t>Кран шаровый фланцевый  ДУ 80</t>
  </si>
  <si>
    <t>Кран шаровый фланцевый  ДУ 100</t>
  </si>
  <si>
    <t xml:space="preserve">Фланец ст. плоский Ду 200 </t>
  </si>
  <si>
    <t>Фланец ст. плоский Ду 150</t>
  </si>
  <si>
    <t>Фланец ст. плоский Ду 80</t>
  </si>
  <si>
    <t>Фланец ст. плоский Ду 100</t>
  </si>
  <si>
    <t>Болт 16*120</t>
  </si>
  <si>
    <t>Гайка  М16</t>
  </si>
  <si>
    <t>Утеплитель "Изовер"</t>
  </si>
  <si>
    <t>рул</t>
  </si>
  <si>
    <t>Лист оцинкованый 1250*2500*0,5</t>
  </si>
  <si>
    <t>Грунт ГФ 21 серый (20кг)</t>
  </si>
  <si>
    <t>Отвод ст. д. 89</t>
  </si>
  <si>
    <t>Отвод ст. д. 76</t>
  </si>
  <si>
    <t>Отвод ст. д. 108</t>
  </si>
  <si>
    <t>Электроды д.4</t>
  </si>
  <si>
    <t>кг</t>
  </si>
  <si>
    <t>Электроды д.5</t>
  </si>
  <si>
    <t>Техпластина МБС т.4 (720*720) вес 1л. 4кг</t>
  </si>
  <si>
    <t>Кран водоразборный шаровый д.15</t>
  </si>
  <si>
    <t>Муфта переходная ст. д.1/2"вн.р на 3/4" вн.р</t>
  </si>
  <si>
    <t>Труба д. 114*4,0 (370,0/4,02) ( 10,85кг/м)</t>
  </si>
  <si>
    <t>тн</t>
  </si>
  <si>
    <t>Труба ст. д.89* 3,5(341,0/2,52)(7,38кг/м)</t>
  </si>
  <si>
    <t>Труба д. 76*3,5 (362,0/ 2,3 ) (6,26кг/м)</t>
  </si>
  <si>
    <t>Тк54 - Ткк112</t>
  </si>
  <si>
    <t xml:space="preserve"> Ткк112-Пион.14</t>
  </si>
  <si>
    <t xml:space="preserve"> Ткк56-Пион.16</t>
  </si>
  <si>
    <t xml:space="preserve"> Тк70-Пион.16а</t>
  </si>
  <si>
    <t xml:space="preserve"> Тк70а-Пион.23</t>
  </si>
  <si>
    <t xml:space="preserve"> Тк71-Пион.21</t>
  </si>
  <si>
    <t xml:space="preserve"> Тк26-Тк41</t>
  </si>
  <si>
    <t>Тк41-Тк33б</t>
  </si>
  <si>
    <t>Тк14,13-Пуш2</t>
  </si>
  <si>
    <t>Тк81-Гаг.6</t>
  </si>
  <si>
    <t>Тк92-Гаг.8</t>
  </si>
  <si>
    <t>Тк95-Гаг.10</t>
  </si>
  <si>
    <t>Тк113-Гаг.9б</t>
  </si>
  <si>
    <t>Тк114-Гаг.9а</t>
  </si>
  <si>
    <t>Тк114-Тк118</t>
  </si>
  <si>
    <t>Тк118-Гаг.12а</t>
  </si>
  <si>
    <t>Тк97-Тк106</t>
  </si>
  <si>
    <t>Тк106-Пион19</t>
  </si>
  <si>
    <t>Тк41-Пуш13</t>
  </si>
  <si>
    <t>№ п/п</t>
  </si>
  <si>
    <t>Наименование объекта</t>
  </si>
  <si>
    <t>Описание основных характеристик</t>
  </si>
  <si>
    <t>Предельные расходы на реконструкцию (модернизацию) в ценах 2018 года, руб. без НДС</t>
  </si>
  <si>
    <t>Прогноз на 2019 год, руб. без НДС</t>
  </si>
  <si>
    <t>Прогноз на 2020 год, руб. без НДС</t>
  </si>
  <si>
    <t>Прогноз на 2021 год, руб. без НДС</t>
  </si>
  <si>
    <t>дефлятор</t>
  </si>
  <si>
    <t xml:space="preserve">Объекты для осуществления деятельности по горячему водоснабжению </t>
  </si>
  <si>
    <t xml:space="preserve">Реконструкция (модернизация) системы горячего водоснабжения </t>
  </si>
  <si>
    <t>В том числе:</t>
  </si>
  <si>
    <t>Ввод на участке Тк112 - Пионерская 14</t>
  </si>
  <si>
    <t>Ввод на участке Тк56 – Пионерская 16</t>
  </si>
  <si>
    <t>Ввод на участке Тк70 – Пионерская 16А</t>
  </si>
  <si>
    <t>Ввод на участке Тк70А – Пионерская 23</t>
  </si>
  <si>
    <t>Ввод на участке Тк71 – Пионерская 21</t>
  </si>
  <si>
    <t>Ввод на участке Тк26 – Тк41  (сложный участок, «обратка» уложена)</t>
  </si>
  <si>
    <t xml:space="preserve">Ввод на участке Тк41 – Тк33б </t>
  </si>
  <si>
    <t>Ввод на участке Тк14;13 – Пушкина 2 (оба ввода)</t>
  </si>
  <si>
    <t>Ввод на участке Тк81 – Гагарина 6</t>
  </si>
  <si>
    <t>Ввод на участке Тк92 – Гагарина 8</t>
  </si>
  <si>
    <t>Ввод на участке Тк95 – Гагарина 10(1)</t>
  </si>
  <si>
    <t>Ввод на участке Тк113 – Гагарина 9б</t>
  </si>
  <si>
    <t>Ввод на участке Тк114 – Гагарина 9а</t>
  </si>
  <si>
    <t>Ввод на участке Тк114-Тк118</t>
  </si>
  <si>
    <t>Ввод на участке Тк118 – Гагарина 12а (оба ввода)</t>
  </si>
  <si>
    <t>Ввод на участке Тк97 – Тк106  (сложный участок, обратки нет.)</t>
  </si>
  <si>
    <t>Ввод на участке Тк106 – Пионерская 19</t>
  </si>
  <si>
    <t>Ввод на участке Тк41 – Пушкина 13</t>
  </si>
  <si>
    <t>Модернизация вводов ГВС в жилые дома</t>
  </si>
  <si>
    <t>Доставка</t>
  </si>
  <si>
    <t>Рубероид  (15м)</t>
  </si>
  <si>
    <t>Ед. изм.</t>
  </si>
  <si>
    <t>Количество</t>
  </si>
  <si>
    <t>Стоимость, руб.с НДС</t>
  </si>
  <si>
    <t>Цена 2018 г., руб. с НДС</t>
  </si>
  <si>
    <t>Примечание</t>
  </si>
  <si>
    <t>Итого с НДС в ценах 2018 года</t>
  </si>
  <si>
    <t>Итого без НДС в ценах 2018 года</t>
  </si>
  <si>
    <t>Предельные расходы на реконструкцию (модернизацию) в ценах текущего года, руб. без НДС</t>
  </si>
  <si>
    <t>Ввод на участке Тк54 - Тк112</t>
  </si>
  <si>
    <t>Свод затрат на мероприятия по реконструкции системы горячего водоснабжения ООО "РТР"</t>
  </si>
  <si>
    <t>Смета затрат по реконструкции (модернизации) участка</t>
  </si>
  <si>
    <t>Материалы, затраты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</si>
</sst>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0" fontId="5" fillId="0" borderId="0" xfId="0" applyFont="1" applyAlignment="1">
      <alignment vertical="top"/>
    </xf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164" fontId="6" fillId="0" borderId="0" xfId="2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4" fontId="7" fillId="0" borderId="1" xfId="2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4" fontId="6" fillId="0" borderId="1" xfId="2" applyFont="1" applyFill="1" applyBorder="1" applyAlignment="1">
      <alignment horizontal="center" vertical="top"/>
    </xf>
    <xf numFmtId="164" fontId="6" fillId="0" borderId="1" xfId="2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165" fontId="6" fillId="0" borderId="1" xfId="2" applyNumberFormat="1" applyFont="1" applyFill="1" applyBorder="1" applyAlignment="1">
      <alignment vertical="top" wrapText="1"/>
    </xf>
    <xf numFmtId="0" fontId="0" fillId="0" borderId="0" xfId="0" applyFill="1"/>
    <xf numFmtId="2" fontId="0" fillId="0" borderId="0" xfId="0" applyNumberFormat="1" applyFill="1"/>
    <xf numFmtId="164" fontId="5" fillId="3" borderId="2" xfId="2" applyFont="1" applyFill="1" applyBorder="1" applyAlignment="1">
      <alignment horizontal="center"/>
    </xf>
    <xf numFmtId="164" fontId="5" fillId="3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/>
    <xf numFmtId="0" fontId="11" fillId="0" borderId="1" xfId="0" applyFont="1" applyBorder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2" fontId="11" fillId="3" borderId="1" xfId="0" applyNumberFormat="1" applyFont="1" applyFill="1" applyBorder="1" applyAlignment="1">
      <alignment horizontal="center"/>
    </xf>
    <xf numFmtId="164" fontId="11" fillId="3" borderId="2" xfId="2" applyFont="1" applyFill="1" applyBorder="1" applyAlignment="1">
      <alignment horizontal="center"/>
    </xf>
    <xf numFmtId="164" fontId="11" fillId="3" borderId="11" xfId="2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0" borderId="0" xfId="0" applyFont="1"/>
    <xf numFmtId="164" fontId="11" fillId="3" borderId="1" xfId="2" applyFont="1" applyFill="1" applyBorder="1" applyAlignment="1">
      <alignment horizontal="center"/>
    </xf>
    <xf numFmtId="0" fontId="11" fillId="3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164" fontId="5" fillId="0" borderId="2" xfId="2" applyFont="1" applyBorder="1" applyAlignment="1">
      <alignment horizontal="center"/>
    </xf>
    <xf numFmtId="164" fontId="5" fillId="0" borderId="1" xfId="2" applyFont="1" applyBorder="1" applyAlignment="1">
      <alignment horizontal="center"/>
    </xf>
    <xf numFmtId="0" fontId="5" fillId="0" borderId="0" xfId="0" applyFont="1" applyBorder="1"/>
    <xf numFmtId="164" fontId="5" fillId="0" borderId="0" xfId="2" applyFont="1" applyBorder="1"/>
    <xf numFmtId="0" fontId="5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10" fillId="0" borderId="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164" fontId="7" fillId="0" borderId="1" xfId="2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64" fontId="7" fillId="0" borderId="7" xfId="2" applyFont="1" applyFill="1" applyBorder="1" applyAlignment="1">
      <alignment horizontal="center" vertical="top" wrapText="1"/>
    </xf>
    <xf numFmtId="164" fontId="7" fillId="0" borderId="5" xfId="2" applyFont="1" applyFill="1" applyBorder="1" applyAlignment="1">
      <alignment horizontal="center" vertical="top" wrapText="1"/>
    </xf>
    <xf numFmtId="164" fontId="7" fillId="0" borderId="12" xfId="2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5" fillId="3" borderId="2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3" borderId="2" xfId="0" applyFont="1" applyFill="1" applyBorder="1" applyAlignment="1"/>
    <xf numFmtId="0" fontId="5" fillId="0" borderId="4" xfId="0" applyFont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/>
    <xf numFmtId="0" fontId="5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4" fillId="0" borderId="2" xfId="0" applyFont="1" applyFill="1" applyBorder="1" applyAlignment="1">
      <alignment horizontal="justify" vertical="top" wrapText="1"/>
    </xf>
    <xf numFmtId="0" fontId="11" fillId="0" borderId="4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3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164" fontId="5" fillId="3" borderId="1" xfId="2" applyFont="1" applyFill="1" applyBorder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5" xfId="0" applyBorder="1"/>
    <xf numFmtId="0" fontId="2" fillId="0" borderId="5" xfId="0" applyFont="1" applyBorder="1"/>
    <xf numFmtId="0" fontId="5" fillId="0" borderId="15" xfId="0" applyFont="1" applyBorder="1"/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22" workbookViewId="0">
      <selection activeCell="B37" sqref="B37"/>
    </sheetView>
  </sheetViews>
  <sheetFormatPr defaultRowHeight="15"/>
  <cols>
    <col min="1" max="1" width="5.28515625" style="47" customWidth="1"/>
    <col min="2" max="2" width="18.7109375" style="47" customWidth="1"/>
    <col min="3" max="3" width="30.5703125" style="47" customWidth="1"/>
    <col min="4" max="4" width="14.7109375" style="47" customWidth="1"/>
    <col min="5" max="6" width="10.85546875" style="47" customWidth="1"/>
    <col min="7" max="7" width="12.140625" style="47" customWidth="1"/>
    <col min="8" max="8" width="13.7109375" customWidth="1"/>
  </cols>
  <sheetData>
    <row r="1" spans="1:8" ht="16.5">
      <c r="A1" s="21" t="s">
        <v>89</v>
      </c>
      <c r="B1" s="22"/>
      <c r="C1" s="23"/>
      <c r="D1" s="24"/>
      <c r="E1" s="23"/>
      <c r="F1" s="25"/>
      <c r="G1" s="22"/>
      <c r="H1" s="2"/>
    </row>
    <row r="2" spans="1:8">
      <c r="A2" s="22"/>
      <c r="B2" s="22"/>
      <c r="C2" s="23"/>
      <c r="D2" s="24"/>
      <c r="E2" s="23"/>
      <c r="F2" s="23"/>
      <c r="G2" s="22"/>
      <c r="H2" s="2"/>
    </row>
    <row r="3" spans="1:8" ht="48">
      <c r="A3" s="85" t="s">
        <v>48</v>
      </c>
      <c r="B3" s="85" t="s">
        <v>49</v>
      </c>
      <c r="C3" s="85" t="s">
        <v>50</v>
      </c>
      <c r="D3" s="88" t="s">
        <v>51</v>
      </c>
      <c r="E3" s="26" t="s">
        <v>52</v>
      </c>
      <c r="F3" s="27" t="s">
        <v>53</v>
      </c>
      <c r="G3" s="28" t="s">
        <v>54</v>
      </c>
      <c r="H3" s="84" t="s">
        <v>87</v>
      </c>
    </row>
    <row r="4" spans="1:8">
      <c r="A4" s="86"/>
      <c r="B4" s="86"/>
      <c r="C4" s="86"/>
      <c r="D4" s="89"/>
      <c r="E4" s="29" t="s">
        <v>55</v>
      </c>
      <c r="F4" s="30" t="s">
        <v>55</v>
      </c>
      <c r="G4" s="31" t="s">
        <v>55</v>
      </c>
      <c r="H4" s="84"/>
    </row>
    <row r="5" spans="1:8" ht="28.5" customHeight="1">
      <c r="A5" s="87"/>
      <c r="B5" s="87"/>
      <c r="C5" s="87"/>
      <c r="D5" s="90"/>
      <c r="E5" s="32">
        <v>1.0429999999999999</v>
      </c>
      <c r="F5" s="33">
        <v>1.0389999999999999</v>
      </c>
      <c r="G5" s="34">
        <v>1.0389999999999999</v>
      </c>
      <c r="H5" s="84"/>
    </row>
    <row r="6" spans="1:8" ht="17.25">
      <c r="A6" s="35"/>
      <c r="B6" s="36" t="s">
        <v>56</v>
      </c>
      <c r="C6" s="37"/>
      <c r="D6" s="38"/>
      <c r="E6" s="37"/>
      <c r="F6" s="37"/>
      <c r="G6" s="39"/>
      <c r="H6" s="79"/>
    </row>
    <row r="7" spans="1:8" s="3" customFormat="1" ht="82.5">
      <c r="A7" s="81"/>
      <c r="B7" s="35" t="s">
        <v>57</v>
      </c>
      <c r="C7" s="37" t="s">
        <v>77</v>
      </c>
      <c r="D7" s="38">
        <f>SUM(D9:D27)</f>
        <v>1246238.5947457626</v>
      </c>
      <c r="E7" s="38">
        <f t="shared" ref="E7:H7" si="0">SUM(E9:E27)</f>
        <v>303370.55978813558</v>
      </c>
      <c r="F7" s="38">
        <f t="shared" si="0"/>
        <v>521214.55627672037</v>
      </c>
      <c r="G7" s="38">
        <f t="shared" si="0"/>
        <v>534153.56155763741</v>
      </c>
      <c r="H7" s="38">
        <f t="shared" si="0"/>
        <v>1358738.6776224929</v>
      </c>
    </row>
    <row r="8" spans="1:8" ht="16.5">
      <c r="A8" s="82"/>
      <c r="B8" s="40"/>
      <c r="C8" s="41" t="s">
        <v>58</v>
      </c>
      <c r="D8" s="38"/>
      <c r="E8" s="38"/>
      <c r="F8" s="38"/>
      <c r="G8" s="42"/>
      <c r="H8" s="79"/>
    </row>
    <row r="9" spans="1:8" ht="30.75" customHeight="1">
      <c r="A9" s="82"/>
      <c r="B9" s="41">
        <v>1</v>
      </c>
      <c r="C9" s="41" t="s">
        <v>88</v>
      </c>
      <c r="D9" s="43">
        <f>'Тк54-Тк112'!J32</f>
        <v>55387.457627118645</v>
      </c>
      <c r="E9" s="44">
        <f>D9*$E$5</f>
        <v>57769.118305084739</v>
      </c>
      <c r="F9" s="44"/>
      <c r="G9" s="42"/>
      <c r="H9" s="80">
        <f>E9</f>
        <v>57769.118305084739</v>
      </c>
    </row>
    <row r="10" spans="1:8" ht="30.75" customHeight="1">
      <c r="A10" s="82"/>
      <c r="B10" s="41">
        <f>B9+1</f>
        <v>2</v>
      </c>
      <c r="C10" s="41" t="s">
        <v>59</v>
      </c>
      <c r="D10" s="44">
        <f>'Тк112-Пио14'!H32</f>
        <v>34682.788135593226</v>
      </c>
      <c r="E10" s="44">
        <f t="shared" ref="E10:E14" si="1">D10*$E$5</f>
        <v>36174.148025423732</v>
      </c>
      <c r="F10" s="44"/>
      <c r="G10" s="42"/>
      <c r="H10" s="80">
        <f t="shared" ref="H10:H14" si="2">E10</f>
        <v>36174.148025423732</v>
      </c>
    </row>
    <row r="11" spans="1:8" ht="30.75" customHeight="1">
      <c r="A11" s="82"/>
      <c r="B11" s="41">
        <f t="shared" ref="B11:B27" si="3">B10+1</f>
        <v>3</v>
      </c>
      <c r="C11" s="41" t="s">
        <v>60</v>
      </c>
      <c r="D11" s="44">
        <f>'Тк56-Пио16'!J32</f>
        <v>49989.932203389835</v>
      </c>
      <c r="E11" s="44">
        <f t="shared" si="1"/>
        <v>52139.499288135594</v>
      </c>
      <c r="F11" s="44"/>
      <c r="G11" s="42"/>
      <c r="H11" s="80">
        <f t="shared" si="2"/>
        <v>52139.499288135594</v>
      </c>
    </row>
    <row r="12" spans="1:8" ht="30.75" customHeight="1">
      <c r="A12" s="82"/>
      <c r="B12" s="41">
        <f t="shared" si="3"/>
        <v>4</v>
      </c>
      <c r="C12" s="41" t="s">
        <v>61</v>
      </c>
      <c r="D12" s="44">
        <f>'Тк70-Пио16А'!J32</f>
        <v>39071.41525423729</v>
      </c>
      <c r="E12" s="44">
        <f t="shared" si="1"/>
        <v>40751.486110169491</v>
      </c>
      <c r="F12" s="44"/>
      <c r="G12" s="42"/>
      <c r="H12" s="80">
        <f t="shared" si="2"/>
        <v>40751.486110169491</v>
      </c>
    </row>
    <row r="13" spans="1:8" ht="30.75" customHeight="1">
      <c r="A13" s="82"/>
      <c r="B13" s="41">
        <f t="shared" si="3"/>
        <v>5</v>
      </c>
      <c r="C13" s="41" t="s">
        <v>62</v>
      </c>
      <c r="D13" s="44">
        <f>'Тк70а-Пио23'!J32</f>
        <v>42672.957627118645</v>
      </c>
      <c r="E13" s="44">
        <f t="shared" si="1"/>
        <v>44507.894805084747</v>
      </c>
      <c r="F13" s="44"/>
      <c r="G13" s="42"/>
      <c r="H13" s="80">
        <f t="shared" si="2"/>
        <v>44507.894805084747</v>
      </c>
    </row>
    <row r="14" spans="1:8" ht="30.75" customHeight="1">
      <c r="A14" s="82"/>
      <c r="B14" s="41">
        <f t="shared" si="3"/>
        <v>6</v>
      </c>
      <c r="C14" s="41" t="s">
        <v>63</v>
      </c>
      <c r="D14" s="44">
        <f>'Тк71-Пио21'!J32</f>
        <v>69058.881355932201</v>
      </c>
      <c r="E14" s="44">
        <f t="shared" si="1"/>
        <v>72028.413254237283</v>
      </c>
      <c r="F14" s="44"/>
      <c r="G14" s="42"/>
      <c r="H14" s="80">
        <f t="shared" si="2"/>
        <v>72028.413254237283</v>
      </c>
    </row>
    <row r="15" spans="1:8" ht="30.75" customHeight="1">
      <c r="A15" s="82"/>
      <c r="B15" s="41">
        <f t="shared" si="3"/>
        <v>7</v>
      </c>
      <c r="C15" s="41" t="s">
        <v>64</v>
      </c>
      <c r="D15" s="44">
        <f>'тк26-тк41'!J32</f>
        <v>214812.02542372883</v>
      </c>
      <c r="E15" s="44"/>
      <c r="F15" s="44">
        <f>D15*$E$5*$F$5</f>
        <v>232786.85127511015</v>
      </c>
      <c r="G15" s="42"/>
      <c r="H15" s="80">
        <f>F15</f>
        <v>232786.85127511015</v>
      </c>
    </row>
    <row r="16" spans="1:8" ht="30.75" customHeight="1">
      <c r="A16" s="82"/>
      <c r="B16" s="41">
        <f t="shared" si="3"/>
        <v>8</v>
      </c>
      <c r="C16" s="41" t="s">
        <v>65</v>
      </c>
      <c r="D16" s="44">
        <f>'тк41-тк33б'!J32</f>
        <v>68394.372881355943</v>
      </c>
      <c r="E16" s="44"/>
      <c r="F16" s="44">
        <f t="shared" ref="F16:F19" si="4">D16*$E$5*$F$5</f>
        <v>74117.40882094916</v>
      </c>
      <c r="G16" s="42"/>
      <c r="H16" s="80">
        <f t="shared" ref="H16:H19" si="5">F16</f>
        <v>74117.40882094916</v>
      </c>
    </row>
    <row r="17" spans="1:8" ht="30.75" customHeight="1">
      <c r="A17" s="82"/>
      <c r="B17" s="41">
        <f t="shared" si="3"/>
        <v>9</v>
      </c>
      <c r="C17" s="41" t="s">
        <v>66</v>
      </c>
      <c r="D17" s="44">
        <f>'тк14,13-Пуш2'!J32</f>
        <v>68595.36440677967</v>
      </c>
      <c r="E17" s="44"/>
      <c r="F17" s="44">
        <f>D17*$E$5*$F$5</f>
        <v>74335.21871424577</v>
      </c>
      <c r="G17" s="42"/>
      <c r="H17" s="80">
        <f t="shared" si="5"/>
        <v>74335.21871424577</v>
      </c>
    </row>
    <row r="18" spans="1:8" ht="30.75" customHeight="1">
      <c r="A18" s="82"/>
      <c r="B18" s="41">
        <f t="shared" si="3"/>
        <v>10</v>
      </c>
      <c r="C18" s="41" t="s">
        <v>67</v>
      </c>
      <c r="D18" s="44">
        <f>'тк81-Гаг.6'!G32</f>
        <v>86199.271186440688</v>
      </c>
      <c r="E18" s="44"/>
      <c r="F18" s="44">
        <f t="shared" si="4"/>
        <v>93412.167601508481</v>
      </c>
      <c r="G18" s="42"/>
      <c r="H18" s="80">
        <f t="shared" si="5"/>
        <v>93412.167601508481</v>
      </c>
    </row>
    <row r="19" spans="1:8" ht="30.75" customHeight="1">
      <c r="A19" s="82"/>
      <c r="B19" s="41">
        <f t="shared" si="3"/>
        <v>11</v>
      </c>
      <c r="C19" s="41" t="s">
        <v>68</v>
      </c>
      <c r="D19" s="44">
        <f>'тк92-Гаг.8'!J32</f>
        <v>42967.516949152545</v>
      </c>
      <c r="E19" s="44"/>
      <c r="F19" s="44">
        <f t="shared" si="4"/>
        <v>46562.909864906775</v>
      </c>
      <c r="G19" s="42"/>
      <c r="H19" s="80">
        <f t="shared" si="5"/>
        <v>46562.909864906775</v>
      </c>
    </row>
    <row r="20" spans="1:8" ht="30.75" customHeight="1">
      <c r="A20" s="82"/>
      <c r="B20" s="41">
        <f t="shared" si="3"/>
        <v>12</v>
      </c>
      <c r="C20" s="41" t="s">
        <v>69</v>
      </c>
      <c r="D20" s="44">
        <f>'тк95-Гаг.10'!J32</f>
        <v>46650.050847457627</v>
      </c>
      <c r="E20" s="44"/>
      <c r="F20" s="44"/>
      <c r="G20" s="45">
        <f>D20*$E$5*$F$5*$G$5</f>
        <v>52525.177051156927</v>
      </c>
      <c r="H20" s="80">
        <f>G20</f>
        <v>52525.177051156927</v>
      </c>
    </row>
    <row r="21" spans="1:8" ht="30.75" customHeight="1">
      <c r="A21" s="82"/>
      <c r="B21" s="41">
        <f t="shared" si="3"/>
        <v>13</v>
      </c>
      <c r="C21" s="41" t="s">
        <v>70</v>
      </c>
      <c r="D21" s="44">
        <f>'тк113-Гаг.9б'!J32</f>
        <v>40004.940677966108</v>
      </c>
      <c r="E21" s="46"/>
      <c r="F21" s="46"/>
      <c r="G21" s="45">
        <f t="shared" ref="G21:G27" si="6">D21*$E$5*$F$5*$G$5</f>
        <v>45043.179028940242</v>
      </c>
      <c r="H21" s="80">
        <f t="shared" ref="H21:H27" si="7">G21</f>
        <v>45043.179028940242</v>
      </c>
    </row>
    <row r="22" spans="1:8" ht="30.75" customHeight="1">
      <c r="A22" s="82"/>
      <c r="B22" s="41">
        <f t="shared" si="3"/>
        <v>14</v>
      </c>
      <c r="C22" s="41" t="s">
        <v>71</v>
      </c>
      <c r="D22" s="44">
        <f>'тк114-Гаг.9а'!J32</f>
        <v>39121.237288135591</v>
      </c>
      <c r="E22" s="46"/>
      <c r="F22" s="46"/>
      <c r="G22" s="45">
        <f t="shared" si="6"/>
        <v>44048.181678062007</v>
      </c>
      <c r="H22" s="80">
        <f t="shared" si="7"/>
        <v>44048.181678062007</v>
      </c>
    </row>
    <row r="23" spans="1:8" ht="30.75" customHeight="1">
      <c r="A23" s="82"/>
      <c r="B23" s="41">
        <f t="shared" si="3"/>
        <v>15</v>
      </c>
      <c r="C23" s="41" t="s">
        <v>72</v>
      </c>
      <c r="D23" s="44">
        <f>'тк114-тк118'!J32</f>
        <v>54054.966101694918</v>
      </c>
      <c r="E23" s="46"/>
      <c r="F23" s="46"/>
      <c r="G23" s="45">
        <f t="shared" si="6"/>
        <v>60862.6703166937</v>
      </c>
      <c r="H23" s="80">
        <f t="shared" si="7"/>
        <v>60862.6703166937</v>
      </c>
    </row>
    <row r="24" spans="1:8" ht="30.75" customHeight="1">
      <c r="A24" s="82"/>
      <c r="B24" s="41">
        <f t="shared" si="3"/>
        <v>16</v>
      </c>
      <c r="C24" s="41" t="s">
        <v>73</v>
      </c>
      <c r="D24" s="44">
        <f>'тк118-Гаг.12а'!J32</f>
        <v>45246.516949152545</v>
      </c>
      <c r="E24" s="46"/>
      <c r="F24" s="46"/>
      <c r="G24" s="45">
        <f t="shared" si="6"/>
        <v>50944.881528075137</v>
      </c>
      <c r="H24" s="80">
        <f t="shared" si="7"/>
        <v>50944.881528075137</v>
      </c>
    </row>
    <row r="25" spans="1:8" ht="30.75" customHeight="1">
      <c r="A25" s="82"/>
      <c r="B25" s="41">
        <f t="shared" si="3"/>
        <v>17</v>
      </c>
      <c r="C25" s="41" t="s">
        <v>74</v>
      </c>
      <c r="D25" s="44">
        <f>'тк97-тк106'!J32</f>
        <v>157067.58627118645</v>
      </c>
      <c r="E25" s="46"/>
      <c r="F25" s="46"/>
      <c r="G25" s="45">
        <f>D25*$E$5*$F$5*$G$5-0.01</f>
        <v>176848.7313844169</v>
      </c>
      <c r="H25" s="80">
        <f t="shared" si="7"/>
        <v>176848.7313844169</v>
      </c>
    </row>
    <row r="26" spans="1:8" ht="30.75" customHeight="1">
      <c r="A26" s="82"/>
      <c r="B26" s="41">
        <f t="shared" si="3"/>
        <v>18</v>
      </c>
      <c r="C26" s="41" t="s">
        <v>75</v>
      </c>
      <c r="D26" s="44">
        <f>'тк106-Пио19'!J32</f>
        <v>44775.211864406781</v>
      </c>
      <c r="E26" s="46"/>
      <c r="F26" s="46"/>
      <c r="G26" s="45">
        <f t="shared" si="6"/>
        <v>50414.220091020543</v>
      </c>
      <c r="H26" s="80">
        <f t="shared" si="7"/>
        <v>50414.220091020543</v>
      </c>
    </row>
    <row r="27" spans="1:8" ht="30.75" customHeight="1">
      <c r="A27" s="83"/>
      <c r="B27" s="41">
        <f t="shared" si="3"/>
        <v>19</v>
      </c>
      <c r="C27" s="41" t="s">
        <v>76</v>
      </c>
      <c r="D27" s="44">
        <f>'тк41-Пуш13'!G32</f>
        <v>47486.101694915254</v>
      </c>
      <c r="E27" s="46"/>
      <c r="F27" s="46"/>
      <c r="G27" s="45">
        <f t="shared" si="6"/>
        <v>53466.520479271858</v>
      </c>
      <c r="H27" s="80">
        <f t="shared" si="7"/>
        <v>53466.520479271858</v>
      </c>
    </row>
    <row r="28" spans="1:8">
      <c r="A28" s="22"/>
      <c r="B28" s="22"/>
      <c r="C28" s="22"/>
      <c r="D28" s="22"/>
      <c r="E28" s="22"/>
      <c r="F28" s="22"/>
      <c r="G28" s="23"/>
      <c r="H28" s="2"/>
    </row>
    <row r="29" spans="1:8">
      <c r="A29" s="22"/>
      <c r="B29" s="22"/>
      <c r="C29" s="22"/>
      <c r="D29" s="22"/>
      <c r="E29" s="22"/>
      <c r="F29" s="22"/>
      <c r="G29" s="22"/>
      <c r="H29" s="2"/>
    </row>
    <row r="30" spans="1:8">
      <c r="G30" s="22"/>
      <c r="H30" s="22"/>
    </row>
    <row r="32" spans="1:8">
      <c r="B32" s="48"/>
    </row>
  </sheetData>
  <mergeCells count="6">
    <mergeCell ref="A7:A27"/>
    <mergeCell ref="H3:H5"/>
    <mergeCell ref="A3:A5"/>
    <mergeCell ref="B3:B5"/>
    <mergeCell ref="C3:C5"/>
    <mergeCell ref="D3:D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L34"/>
  <sheetViews>
    <sheetView workbookViewId="0">
      <selection activeCell="L26" sqref="L26"/>
    </sheetView>
  </sheetViews>
  <sheetFormatPr defaultRowHeight="15"/>
  <cols>
    <col min="1" max="1" width="4.5703125" style="4" customWidth="1"/>
    <col min="2" max="2" width="9.140625" style="4"/>
    <col min="3" max="3" width="38.140625" style="4" customWidth="1"/>
    <col min="4" max="4" width="9" style="4" customWidth="1"/>
    <col min="5" max="6" width="9.140625" style="4" hidden="1" customWidth="1"/>
    <col min="7" max="7" width="0.28515625" style="4" customWidth="1"/>
    <col min="8" max="8" width="9.140625" style="4"/>
    <col min="9" max="9" width="12.140625" style="4" bestFit="1" customWidth="1"/>
    <col min="10" max="10" width="14.7109375" style="4" customWidth="1"/>
    <col min="11" max="11" width="9.140625" style="4"/>
    <col min="12" max="12" width="3.710937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"/>
      <c r="L4" s="10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2</v>
      </c>
      <c r="I5" s="49">
        <v>5000</v>
      </c>
      <c r="J5" s="50">
        <f t="shared" ref="J5:J29" si="0">H5*I5</f>
        <v>10000</v>
      </c>
      <c r="K5" s="7"/>
      <c r="L5" s="10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0</v>
      </c>
      <c r="I6" s="49">
        <v>2500</v>
      </c>
      <c r="J6" s="50">
        <f t="shared" si="0"/>
        <v>0</v>
      </c>
      <c r="K6" s="7"/>
      <c r="L6" s="10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4</v>
      </c>
      <c r="I7" s="49">
        <v>4000</v>
      </c>
      <c r="J7" s="50">
        <f t="shared" si="0"/>
        <v>16000</v>
      </c>
      <c r="K7" s="7"/>
      <c r="L7" s="10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7"/>
      <c r="L8" s="10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4</v>
      </c>
      <c r="I9" s="49">
        <v>1432</v>
      </c>
      <c r="J9" s="50">
        <f t="shared" si="0"/>
        <v>5728</v>
      </c>
      <c r="K9" s="7"/>
      <c r="L9" s="10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0</v>
      </c>
      <c r="I10" s="49">
        <v>985</v>
      </c>
      <c r="J10" s="50">
        <f t="shared" si="0"/>
        <v>0</v>
      </c>
      <c r="K10" s="7"/>
      <c r="L10" s="10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8</v>
      </c>
      <c r="I11" s="49">
        <v>660</v>
      </c>
      <c r="J11" s="50">
        <f t="shared" si="0"/>
        <v>5280</v>
      </c>
      <c r="K11" s="7"/>
      <c r="L11" s="10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7"/>
      <c r="L12" s="10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72</v>
      </c>
      <c r="I13" s="49">
        <v>60</v>
      </c>
      <c r="J13" s="50">
        <f t="shared" si="0"/>
        <v>4320</v>
      </c>
      <c r="K13" s="7"/>
      <c r="L13" s="10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72</v>
      </c>
      <c r="I14" s="49">
        <v>25</v>
      </c>
      <c r="J14" s="50">
        <f t="shared" si="0"/>
        <v>1800</v>
      </c>
      <c r="K14" s="7"/>
      <c r="L14" s="10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7"/>
      <c r="L15" s="10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7"/>
      <c r="L16" s="10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7"/>
      <c r="L17" s="10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50">
        <f t="shared" si="0"/>
        <v>1150</v>
      </c>
      <c r="K18" s="7"/>
      <c r="L18" s="10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50">
        <f t="shared" si="0"/>
        <v>0</v>
      </c>
      <c r="K19" s="7"/>
      <c r="L19" s="10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12</v>
      </c>
      <c r="I20" s="49">
        <v>180</v>
      </c>
      <c r="J20" s="50">
        <f t="shared" si="0"/>
        <v>2160</v>
      </c>
      <c r="K20" s="7"/>
      <c r="L20" s="10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7"/>
      <c r="L21" s="10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3</v>
      </c>
      <c r="I22" s="49">
        <v>115</v>
      </c>
      <c r="J22" s="50">
        <f t="shared" si="0"/>
        <v>345</v>
      </c>
      <c r="K22" s="7"/>
      <c r="L22" s="10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1.2</v>
      </c>
      <c r="I23" s="49">
        <v>115</v>
      </c>
      <c r="J23" s="50">
        <f t="shared" si="0"/>
        <v>138</v>
      </c>
      <c r="K23" s="7"/>
      <c r="L23" s="10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50">
        <f t="shared" si="0"/>
        <v>700</v>
      </c>
      <c r="K24" s="7"/>
      <c r="L24" s="10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4</v>
      </c>
      <c r="I25" s="49">
        <v>180</v>
      </c>
      <c r="J25" s="50">
        <f t="shared" si="0"/>
        <v>720</v>
      </c>
      <c r="K25" s="7"/>
      <c r="L25" s="10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4</v>
      </c>
      <c r="I26" s="49">
        <v>96</v>
      </c>
      <c r="J26" s="50">
        <f t="shared" si="0"/>
        <v>384</v>
      </c>
      <c r="K26" s="7"/>
      <c r="L26" s="10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7"/>
      <c r="L27" s="10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50">
        <f t="shared" si="0"/>
        <v>0</v>
      </c>
      <c r="K28" s="7"/>
      <c r="L28" s="10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0.2</v>
      </c>
      <c r="I29" s="49">
        <v>65000</v>
      </c>
      <c r="J29" s="50">
        <f t="shared" si="0"/>
        <v>13000</v>
      </c>
      <c r="K29" s="7"/>
      <c r="L29" s="10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1767.53</v>
      </c>
      <c r="K30" s="7"/>
      <c r="L30" s="10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80942.53</v>
      </c>
      <c r="K31" s="7"/>
      <c r="L31" s="10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68595.36440677967</v>
      </c>
      <c r="K32" s="7"/>
      <c r="L32" s="10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30">
    <mergeCell ref="B30:C30"/>
    <mergeCell ref="K34:L34"/>
    <mergeCell ref="B31:C31"/>
    <mergeCell ref="B32:C32"/>
    <mergeCell ref="B26:C26"/>
    <mergeCell ref="B27:C27"/>
    <mergeCell ref="B28:C28"/>
    <mergeCell ref="B29:C29"/>
    <mergeCell ref="B17:C17"/>
    <mergeCell ref="B18:C18"/>
    <mergeCell ref="D23:F23"/>
    <mergeCell ref="B24:C24"/>
    <mergeCell ref="B16:C16"/>
    <mergeCell ref="D14:F14"/>
    <mergeCell ref="B15:C15"/>
    <mergeCell ref="B6:C6"/>
    <mergeCell ref="B7:C7"/>
    <mergeCell ref="B8:C8"/>
    <mergeCell ref="B9:C9"/>
    <mergeCell ref="B10:C10"/>
    <mergeCell ref="B11:C11"/>
    <mergeCell ref="B12:C12"/>
    <mergeCell ref="B14:C14"/>
    <mergeCell ref="A1:L1"/>
    <mergeCell ref="B5:C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L34"/>
  <sheetViews>
    <sheetView topLeftCell="A4" workbookViewId="0">
      <selection activeCell="M29" sqref="M29"/>
    </sheetView>
  </sheetViews>
  <sheetFormatPr defaultRowHeight="15"/>
  <cols>
    <col min="1" max="1" width="4.85546875" style="4" customWidth="1"/>
    <col min="2" max="2" width="9.140625" style="4"/>
    <col min="3" max="3" width="38.5703125" style="4" customWidth="1"/>
    <col min="4" max="4" width="10.5703125" style="4" customWidth="1"/>
    <col min="5" max="5" width="8.5703125" style="4" customWidth="1"/>
    <col min="6" max="7" width="13" style="4" customWidth="1"/>
    <col min="8" max="8" width="9.140625" style="4"/>
    <col min="9" max="9" width="4.42578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137" t="s">
        <v>38</v>
      </c>
      <c r="B2" s="137"/>
      <c r="C2" s="137"/>
      <c r="D2" s="137"/>
      <c r="E2" s="137"/>
      <c r="F2" s="137"/>
      <c r="G2" s="137"/>
      <c r="H2" s="137"/>
      <c r="I2" s="137"/>
    </row>
    <row r="3" spans="1:12" s="55" customFormat="1" ht="45" customHeight="1">
      <c r="A3" s="51" t="s">
        <v>48</v>
      </c>
      <c r="B3" s="109" t="s">
        <v>91</v>
      </c>
      <c r="C3" s="110"/>
      <c r="D3" s="53" t="s">
        <v>80</v>
      </c>
      <c r="E3" s="51" t="s">
        <v>81</v>
      </c>
      <c r="F3" s="51" t="s">
        <v>83</v>
      </c>
      <c r="G3" s="51" t="s">
        <v>82</v>
      </c>
      <c r="H3" s="111" t="s">
        <v>84</v>
      </c>
      <c r="I3" s="113"/>
    </row>
    <row r="4" spans="1:12" ht="26.25" customHeight="1">
      <c r="A4" s="5"/>
      <c r="B4" s="114" t="s">
        <v>0</v>
      </c>
      <c r="C4" s="138"/>
      <c r="D4" s="69"/>
      <c r="E4" s="5"/>
      <c r="F4" s="72"/>
      <c r="G4" s="72"/>
      <c r="H4" s="135"/>
      <c r="I4" s="136"/>
    </row>
    <row r="5" spans="1:12" ht="15" customHeight="1">
      <c r="A5" s="5">
        <v>1</v>
      </c>
      <c r="B5" s="94" t="s">
        <v>1</v>
      </c>
      <c r="C5" s="108"/>
      <c r="D5" s="18" t="s">
        <v>2</v>
      </c>
      <c r="E5" s="15">
        <v>0</v>
      </c>
      <c r="F5" s="50">
        <v>5000</v>
      </c>
      <c r="G5" s="50">
        <f t="shared" ref="G5:G29" si="0">E5*F5</f>
        <v>0</v>
      </c>
      <c r="H5" s="135"/>
      <c r="I5" s="136"/>
    </row>
    <row r="6" spans="1:12" ht="15" customHeight="1">
      <c r="A6" s="5">
        <f>A5+1</f>
        <v>2</v>
      </c>
      <c r="B6" s="94" t="s">
        <v>3</v>
      </c>
      <c r="C6" s="108"/>
      <c r="D6" s="18" t="s">
        <v>2</v>
      </c>
      <c r="E6" s="15">
        <v>1</v>
      </c>
      <c r="F6" s="50">
        <v>2500</v>
      </c>
      <c r="G6" s="50">
        <f t="shared" si="0"/>
        <v>2500</v>
      </c>
      <c r="H6" s="135"/>
      <c r="I6" s="136"/>
    </row>
    <row r="7" spans="1:12">
      <c r="A7" s="5">
        <f t="shared" ref="A7:A30" si="1">A6+1</f>
        <v>3</v>
      </c>
      <c r="B7" s="99" t="s">
        <v>4</v>
      </c>
      <c r="C7" s="103"/>
      <c r="D7" s="18" t="s">
        <v>2</v>
      </c>
      <c r="E7" s="15">
        <v>2</v>
      </c>
      <c r="F7" s="50">
        <v>4000</v>
      </c>
      <c r="G7" s="50">
        <f t="shared" si="0"/>
        <v>8000</v>
      </c>
      <c r="H7" s="135"/>
      <c r="I7" s="136"/>
    </row>
    <row r="8" spans="1:12">
      <c r="A8" s="5">
        <f t="shared" si="1"/>
        <v>4</v>
      </c>
      <c r="B8" s="99" t="s">
        <v>5</v>
      </c>
      <c r="C8" s="103"/>
      <c r="D8" s="18" t="s">
        <v>2</v>
      </c>
      <c r="E8" s="15">
        <v>0</v>
      </c>
      <c r="F8" s="50">
        <v>4600</v>
      </c>
      <c r="G8" s="50">
        <f t="shared" si="0"/>
        <v>0</v>
      </c>
      <c r="H8" s="135"/>
      <c r="I8" s="136"/>
    </row>
    <row r="9" spans="1:12">
      <c r="A9" s="5">
        <f t="shared" si="1"/>
        <v>5</v>
      </c>
      <c r="B9" s="99" t="s">
        <v>6</v>
      </c>
      <c r="C9" s="103"/>
      <c r="D9" s="18" t="s">
        <v>2</v>
      </c>
      <c r="E9" s="15">
        <v>0</v>
      </c>
      <c r="F9" s="50">
        <v>1432</v>
      </c>
      <c r="G9" s="50">
        <f t="shared" si="0"/>
        <v>0</v>
      </c>
      <c r="H9" s="135"/>
      <c r="I9" s="136"/>
    </row>
    <row r="10" spans="1:12">
      <c r="A10" s="5">
        <f t="shared" si="1"/>
        <v>6</v>
      </c>
      <c r="B10" s="99" t="s">
        <v>7</v>
      </c>
      <c r="C10" s="103"/>
      <c r="D10" s="18" t="s">
        <v>2</v>
      </c>
      <c r="E10" s="15">
        <v>2</v>
      </c>
      <c r="F10" s="50">
        <v>985</v>
      </c>
      <c r="G10" s="50">
        <f t="shared" si="0"/>
        <v>1970</v>
      </c>
      <c r="H10" s="135"/>
      <c r="I10" s="136"/>
    </row>
    <row r="11" spans="1:12">
      <c r="A11" s="5">
        <f t="shared" si="1"/>
        <v>7</v>
      </c>
      <c r="B11" s="99" t="s">
        <v>8</v>
      </c>
      <c r="C11" s="103"/>
      <c r="D11" s="18" t="s">
        <v>2</v>
      </c>
      <c r="E11" s="15">
        <v>4</v>
      </c>
      <c r="F11" s="50">
        <v>660</v>
      </c>
      <c r="G11" s="50">
        <f t="shared" si="0"/>
        <v>2640</v>
      </c>
      <c r="H11" s="135"/>
      <c r="I11" s="136"/>
    </row>
    <row r="12" spans="1:12">
      <c r="A12" s="5">
        <f t="shared" si="1"/>
        <v>8</v>
      </c>
      <c r="B12" s="99" t="s">
        <v>9</v>
      </c>
      <c r="C12" s="103"/>
      <c r="D12" s="18" t="s">
        <v>2</v>
      </c>
      <c r="E12" s="15">
        <v>0</v>
      </c>
      <c r="F12" s="50">
        <v>800</v>
      </c>
      <c r="G12" s="50">
        <f t="shared" si="0"/>
        <v>0</v>
      </c>
      <c r="H12" s="135"/>
      <c r="I12" s="136"/>
    </row>
    <row r="13" spans="1:12">
      <c r="A13" s="5">
        <f t="shared" si="1"/>
        <v>9</v>
      </c>
      <c r="B13" s="56" t="s">
        <v>10</v>
      </c>
      <c r="C13" s="56"/>
      <c r="D13" s="18" t="s">
        <v>2</v>
      </c>
      <c r="E13" s="18">
        <v>40</v>
      </c>
      <c r="F13" s="50">
        <v>60</v>
      </c>
      <c r="G13" s="50">
        <f t="shared" si="0"/>
        <v>2400</v>
      </c>
      <c r="H13" s="135"/>
      <c r="I13" s="136"/>
    </row>
    <row r="14" spans="1:12" ht="15" customHeight="1">
      <c r="A14" s="5">
        <f t="shared" si="1"/>
        <v>10</v>
      </c>
      <c r="B14" s="139" t="s">
        <v>11</v>
      </c>
      <c r="C14" s="140"/>
      <c r="D14" s="75" t="s">
        <v>2</v>
      </c>
      <c r="E14" s="18">
        <v>40</v>
      </c>
      <c r="F14" s="50">
        <v>25</v>
      </c>
      <c r="G14" s="50">
        <f t="shared" si="0"/>
        <v>1000</v>
      </c>
      <c r="H14" s="135"/>
      <c r="I14" s="136"/>
    </row>
    <row r="15" spans="1:12">
      <c r="A15" s="5">
        <f t="shared" si="1"/>
        <v>11</v>
      </c>
      <c r="B15" s="99" t="s">
        <v>12</v>
      </c>
      <c r="C15" s="103"/>
      <c r="D15" s="18" t="s">
        <v>13</v>
      </c>
      <c r="E15" s="15">
        <v>3</v>
      </c>
      <c r="F15" s="50">
        <v>1900</v>
      </c>
      <c r="G15" s="50">
        <f t="shared" si="0"/>
        <v>5700</v>
      </c>
      <c r="H15" s="135"/>
      <c r="I15" s="136"/>
    </row>
    <row r="16" spans="1:12">
      <c r="A16" s="5">
        <f t="shared" si="1"/>
        <v>12</v>
      </c>
      <c r="B16" s="99" t="s">
        <v>79</v>
      </c>
      <c r="C16" s="103"/>
      <c r="D16" s="18" t="s">
        <v>2</v>
      </c>
      <c r="E16" s="15">
        <v>3</v>
      </c>
      <c r="F16" s="50">
        <v>650</v>
      </c>
      <c r="G16" s="50">
        <f t="shared" si="0"/>
        <v>1950</v>
      </c>
      <c r="H16" s="135"/>
      <c r="I16" s="136"/>
    </row>
    <row r="17" spans="1:9">
      <c r="A17" s="5">
        <f t="shared" si="1"/>
        <v>13</v>
      </c>
      <c r="B17" s="99" t="s">
        <v>14</v>
      </c>
      <c r="C17" s="103"/>
      <c r="D17" s="18" t="s">
        <v>2</v>
      </c>
      <c r="E17" s="15">
        <v>7</v>
      </c>
      <c r="F17" s="50">
        <v>1400</v>
      </c>
      <c r="G17" s="50">
        <f t="shared" si="0"/>
        <v>9800</v>
      </c>
      <c r="H17" s="135"/>
      <c r="I17" s="136"/>
    </row>
    <row r="18" spans="1:9">
      <c r="A18" s="5">
        <f t="shared" si="1"/>
        <v>14</v>
      </c>
      <c r="B18" s="99" t="s">
        <v>15</v>
      </c>
      <c r="C18" s="103"/>
      <c r="D18" s="18" t="s">
        <v>2</v>
      </c>
      <c r="E18" s="15">
        <v>0.5</v>
      </c>
      <c r="F18" s="50">
        <v>2300</v>
      </c>
      <c r="G18" s="50">
        <f t="shared" si="0"/>
        <v>1150</v>
      </c>
      <c r="H18" s="135"/>
      <c r="I18" s="136"/>
    </row>
    <row r="19" spans="1:9">
      <c r="A19" s="5">
        <f t="shared" si="1"/>
        <v>15</v>
      </c>
      <c r="B19" s="56" t="s">
        <v>16</v>
      </c>
      <c r="C19" s="56"/>
      <c r="D19" s="18" t="s">
        <v>2</v>
      </c>
      <c r="E19" s="15">
        <v>5</v>
      </c>
      <c r="F19" s="50">
        <v>280</v>
      </c>
      <c r="G19" s="50">
        <f t="shared" si="0"/>
        <v>1400</v>
      </c>
      <c r="H19" s="135"/>
      <c r="I19" s="136"/>
    </row>
    <row r="20" spans="1:9">
      <c r="A20" s="5">
        <f t="shared" si="1"/>
        <v>16</v>
      </c>
      <c r="B20" s="56" t="s">
        <v>17</v>
      </c>
      <c r="C20" s="56"/>
      <c r="D20" s="18" t="s">
        <v>2</v>
      </c>
      <c r="E20" s="15">
        <v>0</v>
      </c>
      <c r="F20" s="50">
        <v>180</v>
      </c>
      <c r="G20" s="50">
        <f t="shared" si="0"/>
        <v>0</v>
      </c>
      <c r="H20" s="135"/>
      <c r="I20" s="136"/>
    </row>
    <row r="21" spans="1:9">
      <c r="A21" s="5">
        <f t="shared" si="1"/>
        <v>17</v>
      </c>
      <c r="B21" s="56" t="s">
        <v>18</v>
      </c>
      <c r="C21" s="56"/>
      <c r="D21" s="18" t="s">
        <v>2</v>
      </c>
      <c r="E21" s="15">
        <v>0</v>
      </c>
      <c r="F21" s="50">
        <v>500</v>
      </c>
      <c r="G21" s="50">
        <f t="shared" si="0"/>
        <v>0</v>
      </c>
      <c r="H21" s="135"/>
      <c r="I21" s="136"/>
    </row>
    <row r="22" spans="1:9">
      <c r="A22" s="5">
        <f t="shared" si="1"/>
        <v>18</v>
      </c>
      <c r="B22" s="56" t="s">
        <v>19</v>
      </c>
      <c r="C22" s="56"/>
      <c r="D22" s="18" t="s">
        <v>20</v>
      </c>
      <c r="E22" s="15">
        <v>12</v>
      </c>
      <c r="F22" s="50">
        <v>115</v>
      </c>
      <c r="G22" s="50">
        <f t="shared" si="0"/>
        <v>1380</v>
      </c>
      <c r="H22" s="135"/>
      <c r="I22" s="136"/>
    </row>
    <row r="23" spans="1:9">
      <c r="A23" s="5">
        <f t="shared" si="1"/>
        <v>19</v>
      </c>
      <c r="B23" s="56" t="s">
        <v>21</v>
      </c>
      <c r="C23" s="56"/>
      <c r="D23" s="75" t="s">
        <v>20</v>
      </c>
      <c r="E23" s="18">
        <v>4.8</v>
      </c>
      <c r="F23" s="50">
        <v>115</v>
      </c>
      <c r="G23" s="50">
        <f t="shared" si="0"/>
        <v>552</v>
      </c>
      <c r="H23" s="135"/>
      <c r="I23" s="136"/>
    </row>
    <row r="24" spans="1:9" ht="15" customHeight="1">
      <c r="A24" s="5">
        <f t="shared" si="1"/>
        <v>20</v>
      </c>
      <c r="B24" s="92" t="s">
        <v>22</v>
      </c>
      <c r="C24" s="141"/>
      <c r="D24" s="18" t="s">
        <v>2</v>
      </c>
      <c r="E24" s="15">
        <v>0</v>
      </c>
      <c r="F24" s="50">
        <v>700</v>
      </c>
      <c r="G24" s="50">
        <f t="shared" si="0"/>
        <v>0</v>
      </c>
      <c r="H24" s="135"/>
      <c r="I24" s="136"/>
    </row>
    <row r="25" spans="1:9">
      <c r="A25" s="5">
        <f t="shared" si="1"/>
        <v>21</v>
      </c>
      <c r="B25" s="56" t="s">
        <v>23</v>
      </c>
      <c r="C25" s="56"/>
      <c r="D25" s="18" t="s">
        <v>2</v>
      </c>
      <c r="E25" s="15">
        <v>2</v>
      </c>
      <c r="F25" s="50">
        <v>180</v>
      </c>
      <c r="G25" s="50">
        <f t="shared" si="0"/>
        <v>360</v>
      </c>
      <c r="H25" s="135"/>
      <c r="I25" s="136"/>
    </row>
    <row r="26" spans="1:9" ht="15" customHeight="1">
      <c r="A26" s="5">
        <f t="shared" si="1"/>
        <v>22</v>
      </c>
      <c r="B26" s="94" t="s">
        <v>24</v>
      </c>
      <c r="C26" s="108"/>
      <c r="D26" s="18" t="s">
        <v>2</v>
      </c>
      <c r="E26" s="15">
        <v>2</v>
      </c>
      <c r="F26" s="50">
        <v>96</v>
      </c>
      <c r="G26" s="50">
        <f t="shared" si="0"/>
        <v>192</v>
      </c>
      <c r="H26" s="135"/>
      <c r="I26" s="136"/>
    </row>
    <row r="27" spans="1:9" ht="15" customHeight="1">
      <c r="A27" s="5">
        <f t="shared" si="1"/>
        <v>23</v>
      </c>
      <c r="B27" s="96" t="s">
        <v>25</v>
      </c>
      <c r="C27" s="142"/>
      <c r="D27" s="18" t="s">
        <v>26</v>
      </c>
      <c r="E27" s="15">
        <v>0</v>
      </c>
      <c r="F27" s="50">
        <v>65000</v>
      </c>
      <c r="G27" s="50">
        <f t="shared" si="0"/>
        <v>0</v>
      </c>
      <c r="H27" s="135"/>
      <c r="I27" s="136"/>
    </row>
    <row r="28" spans="1:9" ht="15" customHeight="1">
      <c r="A28" s="5">
        <f t="shared" si="1"/>
        <v>24</v>
      </c>
      <c r="B28" s="96" t="s">
        <v>27</v>
      </c>
      <c r="C28" s="142"/>
      <c r="D28" s="18" t="s">
        <v>26</v>
      </c>
      <c r="E28" s="15">
        <v>0.9</v>
      </c>
      <c r="F28" s="50">
        <v>65000</v>
      </c>
      <c r="G28" s="50">
        <f t="shared" si="0"/>
        <v>58500</v>
      </c>
      <c r="H28" s="135"/>
      <c r="I28" s="136"/>
    </row>
    <row r="29" spans="1:9" ht="15" customHeight="1">
      <c r="A29" s="5">
        <f t="shared" si="1"/>
        <v>25</v>
      </c>
      <c r="B29" s="92" t="s">
        <v>28</v>
      </c>
      <c r="C29" s="141"/>
      <c r="D29" s="18" t="s">
        <v>26</v>
      </c>
      <c r="E29" s="15">
        <v>0</v>
      </c>
      <c r="F29" s="50">
        <v>65000</v>
      </c>
      <c r="G29" s="50">
        <f t="shared" si="0"/>
        <v>0</v>
      </c>
      <c r="H29" s="135"/>
      <c r="I29" s="136"/>
    </row>
    <row r="30" spans="1:9" s="1" customFormat="1" ht="15" customHeight="1">
      <c r="A30" s="5">
        <f t="shared" si="1"/>
        <v>26</v>
      </c>
      <c r="B30" s="92" t="s">
        <v>78</v>
      </c>
      <c r="C30" s="141"/>
      <c r="D30" s="18"/>
      <c r="E30" s="15"/>
      <c r="F30" s="50"/>
      <c r="G30" s="50">
        <v>2221.14</v>
      </c>
      <c r="H30" s="135"/>
      <c r="I30" s="136"/>
    </row>
    <row r="31" spans="1:9" s="1" customFormat="1" ht="15" customHeight="1">
      <c r="A31" s="11"/>
      <c r="B31" s="92" t="s">
        <v>85</v>
      </c>
      <c r="C31" s="141"/>
      <c r="D31" s="56"/>
      <c r="E31" s="15"/>
      <c r="F31" s="50"/>
      <c r="G31" s="50">
        <f>SUM(G5:G30)</f>
        <v>101715.14</v>
      </c>
      <c r="H31" s="135"/>
      <c r="I31" s="136"/>
    </row>
    <row r="32" spans="1:9" s="3" customFormat="1" ht="15" customHeight="1">
      <c r="A32" s="57"/>
      <c r="B32" s="106" t="s">
        <v>86</v>
      </c>
      <c r="C32" s="143"/>
      <c r="D32" s="68"/>
      <c r="E32" s="61"/>
      <c r="F32" s="67"/>
      <c r="G32" s="67">
        <f>G31/1.18</f>
        <v>86199.271186440688</v>
      </c>
      <c r="H32" s="135"/>
      <c r="I32" s="136"/>
    </row>
    <row r="33" spans="1:9" s="1" customFormat="1">
      <c r="A33" s="4"/>
      <c r="B33" s="4"/>
      <c r="C33" s="4"/>
      <c r="D33" s="4"/>
      <c r="E33" s="4"/>
      <c r="F33" s="4"/>
      <c r="G33" s="4"/>
      <c r="H33" s="4"/>
      <c r="I33" s="4"/>
    </row>
    <row r="34" spans="1:9" s="1" customFormat="1">
      <c r="A34" s="2"/>
      <c r="B34" s="2"/>
      <c r="C34" s="2"/>
      <c r="D34" s="2"/>
      <c r="E34" s="2"/>
      <c r="F34" s="4"/>
      <c r="G34" s="4"/>
      <c r="H34" s="105"/>
      <c r="I34" s="105"/>
    </row>
  </sheetData>
  <mergeCells count="56">
    <mergeCell ref="H28:I28"/>
    <mergeCell ref="H29:I29"/>
    <mergeCell ref="H30:I30"/>
    <mergeCell ref="H31:I31"/>
    <mergeCell ref="H32:I32"/>
    <mergeCell ref="B30:C30"/>
    <mergeCell ref="H34:I34"/>
    <mergeCell ref="B31:C31"/>
    <mergeCell ref="B32:C32"/>
    <mergeCell ref="H12:I12"/>
    <mergeCell ref="H13:I13"/>
    <mergeCell ref="H14:I14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B26:C26"/>
    <mergeCell ref="B27:C27"/>
    <mergeCell ref="B28:C28"/>
    <mergeCell ref="B29:C29"/>
    <mergeCell ref="B17:C17"/>
    <mergeCell ref="H17:I17"/>
    <mergeCell ref="B18:C18"/>
    <mergeCell ref="H18:I18"/>
    <mergeCell ref="B24:C24"/>
    <mergeCell ref="B16:C16"/>
    <mergeCell ref="H16:I16"/>
    <mergeCell ref="B12:C12"/>
    <mergeCell ref="B14:C14"/>
    <mergeCell ref="B15:C15"/>
    <mergeCell ref="H15:I15"/>
    <mergeCell ref="B6:C6"/>
    <mergeCell ref="H6:I6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A1:L1"/>
    <mergeCell ref="B5:C5"/>
    <mergeCell ref="H5:I5"/>
    <mergeCell ref="A2:I2"/>
    <mergeCell ref="B3:C3"/>
    <mergeCell ref="H3:I3"/>
    <mergeCell ref="B4:C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L34"/>
  <sheetViews>
    <sheetView workbookViewId="0">
      <selection activeCell="P18" sqref="P18"/>
    </sheetView>
  </sheetViews>
  <sheetFormatPr defaultRowHeight="15"/>
  <cols>
    <col min="1" max="1" width="5.140625" style="4" customWidth="1"/>
    <col min="2" max="2" width="9.140625" style="4"/>
    <col min="3" max="3" width="38.42578125" style="4" customWidth="1"/>
    <col min="4" max="4" width="8.7109375" style="4" customWidth="1"/>
    <col min="5" max="7" width="9.140625" style="4" hidden="1" customWidth="1"/>
    <col min="8" max="8" width="9.140625" style="4"/>
    <col min="9" max="9" width="12.140625" style="4" bestFit="1" customWidth="1"/>
    <col min="10" max="10" width="13" style="4" customWidth="1"/>
    <col min="11" max="11" width="7.5703125" style="4" customWidth="1"/>
    <col min="12" max="12" width="6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19"/>
      <c r="L4" s="119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49">
        <f t="shared" ref="J5:J29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49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49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49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40</v>
      </c>
      <c r="I13" s="49">
        <v>60</v>
      </c>
      <c r="J13" s="49">
        <f t="shared" si="0"/>
        <v>2400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40</v>
      </c>
      <c r="I14" s="49">
        <v>25</v>
      </c>
      <c r="J14" s="49">
        <f t="shared" si="0"/>
        <v>1000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119"/>
      <c r="L15" s="119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119"/>
      <c r="L16" s="119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119"/>
      <c r="L17" s="119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119"/>
      <c r="L18" s="119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49">
        <f t="shared" si="0"/>
        <v>0</v>
      </c>
      <c r="K19" s="119"/>
      <c r="L19" s="119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49">
        <f t="shared" si="0"/>
        <v>1080</v>
      </c>
      <c r="K20" s="119"/>
      <c r="L20" s="119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19"/>
      <c r="L21" s="119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2.5</v>
      </c>
      <c r="I22" s="49">
        <v>115</v>
      </c>
      <c r="J22" s="49">
        <f t="shared" si="0"/>
        <v>287.5</v>
      </c>
      <c r="K22" s="119"/>
      <c r="L22" s="119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</v>
      </c>
      <c r="I23" s="49">
        <v>115</v>
      </c>
      <c r="J23" s="49">
        <f t="shared" si="0"/>
        <v>115</v>
      </c>
      <c r="K23" s="119"/>
      <c r="L23" s="119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19"/>
      <c r="L24" s="119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19"/>
      <c r="L25" s="119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19"/>
      <c r="L26" s="119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19"/>
      <c r="L27" s="119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119"/>
      <c r="L28" s="119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0.15</v>
      </c>
      <c r="I29" s="49">
        <v>65000</v>
      </c>
      <c r="J29" s="49">
        <f t="shared" si="0"/>
        <v>9750</v>
      </c>
      <c r="K29" s="119"/>
      <c r="L29" s="119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1107.17</v>
      </c>
      <c r="K30" s="119"/>
      <c r="L30" s="119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50701.67</v>
      </c>
      <c r="K31" s="119"/>
      <c r="L31" s="119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7">
        <f>J31/1.18</f>
        <v>42967.516949152545</v>
      </c>
      <c r="K32" s="119"/>
      <c r="L32" s="119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workbookViewId="0">
      <selection activeCell="N32" sqref="N32"/>
    </sheetView>
  </sheetViews>
  <sheetFormatPr defaultRowHeight="15"/>
  <cols>
    <col min="1" max="1" width="5.140625" style="4" customWidth="1"/>
    <col min="2" max="2" width="9.140625" style="4"/>
    <col min="3" max="3" width="38.28515625" style="4" customWidth="1"/>
    <col min="4" max="4" width="8.42578125" style="4" customWidth="1"/>
    <col min="5" max="7" width="9.140625" style="4" hidden="1" customWidth="1"/>
    <col min="8" max="8" width="9.28515625" style="4" customWidth="1"/>
    <col min="9" max="9" width="12.140625" style="4" bestFit="1" customWidth="1"/>
    <col min="10" max="10" width="13.7109375" style="4" customWidth="1"/>
    <col min="11" max="11" width="9.140625" style="4"/>
    <col min="12" max="12" width="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19"/>
      <c r="L4" s="119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50">
        <f t="shared" ref="J5:J29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50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50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50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50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50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40</v>
      </c>
      <c r="I13" s="49">
        <v>60</v>
      </c>
      <c r="J13" s="50">
        <f t="shared" si="0"/>
        <v>2400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40</v>
      </c>
      <c r="I14" s="49">
        <v>25</v>
      </c>
      <c r="J14" s="50">
        <f t="shared" si="0"/>
        <v>1000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119"/>
      <c r="L15" s="119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119"/>
      <c r="L16" s="119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119"/>
      <c r="L17" s="119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50">
        <f t="shared" si="0"/>
        <v>1150</v>
      </c>
      <c r="K18" s="119"/>
      <c r="L18" s="119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5</v>
      </c>
      <c r="I19" s="49">
        <v>280</v>
      </c>
      <c r="J19" s="50">
        <f t="shared" si="0"/>
        <v>1400</v>
      </c>
      <c r="K19" s="119"/>
      <c r="L19" s="119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50">
        <f t="shared" si="0"/>
        <v>0</v>
      </c>
      <c r="K20" s="119"/>
      <c r="L20" s="119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119"/>
      <c r="L21" s="119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3</v>
      </c>
      <c r="I22" s="49">
        <v>115</v>
      </c>
      <c r="J22" s="50">
        <f t="shared" si="0"/>
        <v>345</v>
      </c>
      <c r="K22" s="119"/>
      <c r="L22" s="119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1.2</v>
      </c>
      <c r="I23" s="49">
        <v>115</v>
      </c>
      <c r="J23" s="50">
        <f t="shared" si="0"/>
        <v>138</v>
      </c>
      <c r="K23" s="119"/>
      <c r="L23" s="119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0</v>
      </c>
      <c r="I24" s="49">
        <v>700</v>
      </c>
      <c r="J24" s="50">
        <f t="shared" si="0"/>
        <v>0</v>
      </c>
      <c r="K24" s="119"/>
      <c r="L24" s="119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50">
        <f t="shared" si="0"/>
        <v>360</v>
      </c>
      <c r="K25" s="119"/>
      <c r="L25" s="119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50">
        <f t="shared" si="0"/>
        <v>192</v>
      </c>
      <c r="K26" s="119"/>
      <c r="L26" s="119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119"/>
      <c r="L27" s="119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0.22</v>
      </c>
      <c r="I28" s="49">
        <v>65000</v>
      </c>
      <c r="J28" s="50">
        <f t="shared" si="0"/>
        <v>14300</v>
      </c>
      <c r="K28" s="119"/>
      <c r="L28" s="119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50">
        <f t="shared" si="0"/>
        <v>0</v>
      </c>
      <c r="K29" s="119"/>
      <c r="L29" s="119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1202.06</v>
      </c>
      <c r="K30" s="119"/>
      <c r="L30" s="119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55047.06</v>
      </c>
      <c r="K31" s="119"/>
      <c r="L31" s="119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46650.050847457627</v>
      </c>
      <c r="K32" s="119"/>
      <c r="L32" s="119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6"/>
  <sheetViews>
    <sheetView workbookViewId="0">
      <selection activeCell="R25" sqref="R25"/>
    </sheetView>
  </sheetViews>
  <sheetFormatPr defaultRowHeight="15"/>
  <cols>
    <col min="1" max="1" width="4.85546875" style="4" customWidth="1"/>
    <col min="2" max="2" width="9.140625" style="4"/>
    <col min="3" max="3" width="39.140625" style="4" customWidth="1"/>
    <col min="4" max="4" width="8.140625" style="4" customWidth="1"/>
    <col min="5" max="7" width="9.140625" style="4" hidden="1" customWidth="1"/>
    <col min="8" max="8" width="9.140625" style="4"/>
    <col min="9" max="9" width="12.140625" style="4" bestFit="1" customWidth="1"/>
    <col min="10" max="10" width="13.5703125" style="4" customWidth="1"/>
    <col min="11" max="11" width="9.140625" style="4"/>
    <col min="12" max="12" width="5.1406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44"/>
      <c r="L4" s="144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49">
        <f t="shared" ref="J5:J29" si="0">H5*I5</f>
        <v>0</v>
      </c>
      <c r="K5" s="144"/>
      <c r="L5" s="144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49">
        <f t="shared" si="0"/>
        <v>2500</v>
      </c>
      <c r="K6" s="144"/>
      <c r="L6" s="144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144"/>
      <c r="L7" s="144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144"/>
      <c r="L8" s="144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49">
        <f t="shared" si="0"/>
        <v>0</v>
      </c>
      <c r="K9" s="144"/>
      <c r="L9" s="144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49">
        <f t="shared" si="0"/>
        <v>1970</v>
      </c>
      <c r="K10" s="144"/>
      <c r="L10" s="144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144"/>
      <c r="L11" s="144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44"/>
      <c r="L12" s="144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144"/>
      <c r="L13" s="144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144"/>
      <c r="L14" s="144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144"/>
      <c r="L15" s="144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144"/>
      <c r="L16" s="144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144"/>
      <c r="L17" s="144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144"/>
      <c r="L18" s="144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5</v>
      </c>
      <c r="I19" s="49">
        <v>280</v>
      </c>
      <c r="J19" s="49">
        <f t="shared" si="0"/>
        <v>1400</v>
      </c>
      <c r="K19" s="144"/>
      <c r="L19" s="144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49">
        <f t="shared" si="0"/>
        <v>0</v>
      </c>
      <c r="K20" s="144"/>
      <c r="L20" s="144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44"/>
      <c r="L21" s="144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1.5</v>
      </c>
      <c r="I22" s="49">
        <v>115</v>
      </c>
      <c r="J22" s="49">
        <f t="shared" si="0"/>
        <v>172.5</v>
      </c>
      <c r="K22" s="144"/>
      <c r="L22" s="144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0.7</v>
      </c>
      <c r="I23" s="49">
        <v>115</v>
      </c>
      <c r="J23" s="49">
        <f t="shared" si="0"/>
        <v>80.5</v>
      </c>
      <c r="K23" s="144"/>
      <c r="L23" s="144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44"/>
      <c r="L24" s="144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44"/>
      <c r="L25" s="144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44"/>
      <c r="L26" s="144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44"/>
      <c r="L27" s="144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144"/>
      <c r="L28" s="144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0.1</v>
      </c>
      <c r="I29" s="50">
        <v>65000</v>
      </c>
      <c r="J29" s="50">
        <f t="shared" si="0"/>
        <v>6500</v>
      </c>
      <c r="K29" s="144"/>
      <c r="L29" s="144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50"/>
      <c r="J30" s="50">
        <v>1030.83</v>
      </c>
      <c r="K30" s="144"/>
      <c r="L30" s="144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50"/>
      <c r="J31" s="50">
        <f>SUM(J5:J30)</f>
        <v>47205.83</v>
      </c>
      <c r="K31" s="144"/>
      <c r="L31" s="144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7"/>
      <c r="J32" s="67">
        <f>J31/1.18</f>
        <v>40004.940677966108</v>
      </c>
      <c r="K32" s="144"/>
      <c r="L32" s="144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74"/>
      <c r="J33" s="74"/>
      <c r="K33" s="74"/>
      <c r="L33" s="7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73"/>
      <c r="J34" s="73"/>
      <c r="K34" s="116"/>
      <c r="L34" s="116"/>
    </row>
    <row r="35" spans="1:12">
      <c r="I35" s="73"/>
      <c r="J35" s="73"/>
      <c r="K35" s="73"/>
      <c r="L35" s="73"/>
    </row>
    <row r="36" spans="1:12">
      <c r="I36" s="73"/>
      <c r="J36" s="73"/>
      <c r="K36" s="73"/>
      <c r="L36" s="73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workbookViewId="0">
      <selection activeCell="N22" sqref="N22"/>
    </sheetView>
  </sheetViews>
  <sheetFormatPr defaultRowHeight="15"/>
  <cols>
    <col min="1" max="1" width="5.140625" style="4" customWidth="1"/>
    <col min="2" max="2" width="9.140625" style="4"/>
    <col min="3" max="3" width="38.85546875" style="4" customWidth="1"/>
    <col min="4" max="4" width="8.28515625" style="4" customWidth="1"/>
    <col min="5" max="7" width="9.140625" style="4" hidden="1" customWidth="1"/>
    <col min="8" max="8" width="8.42578125" style="4" customWidth="1"/>
    <col min="9" max="9" width="12.28515625" style="4" bestFit="1" customWidth="1"/>
    <col min="10" max="10" width="13.42578125" style="4" bestFit="1" customWidth="1"/>
    <col min="11" max="11" width="9.140625" style="4"/>
    <col min="12" max="12" width="5.42578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35"/>
      <c r="L4" s="136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50">
        <f t="shared" ref="J5:J29" si="0">H5*I5</f>
        <v>0</v>
      </c>
      <c r="K5" s="135"/>
      <c r="L5" s="136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50">
        <f t="shared" si="0"/>
        <v>2500</v>
      </c>
      <c r="K6" s="135"/>
      <c r="L6" s="136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50">
        <f t="shared" si="0"/>
        <v>8000</v>
      </c>
      <c r="K7" s="135"/>
      <c r="L7" s="136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135"/>
      <c r="L8" s="136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50">
        <f t="shared" si="0"/>
        <v>0</v>
      </c>
      <c r="K9" s="135"/>
      <c r="L9" s="136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50">
        <f t="shared" si="0"/>
        <v>1970</v>
      </c>
      <c r="K10" s="135"/>
      <c r="L10" s="136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50">
        <f t="shared" si="0"/>
        <v>2640</v>
      </c>
      <c r="K11" s="135"/>
      <c r="L11" s="136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135"/>
      <c r="L12" s="136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50">
        <f t="shared" si="0"/>
        <v>2160</v>
      </c>
      <c r="K13" s="135"/>
      <c r="L13" s="136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50">
        <f t="shared" si="0"/>
        <v>900</v>
      </c>
      <c r="K14" s="135"/>
      <c r="L14" s="136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135"/>
      <c r="L15" s="136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135"/>
      <c r="L16" s="136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135"/>
      <c r="L17" s="136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50">
        <f t="shared" si="0"/>
        <v>1150</v>
      </c>
      <c r="K18" s="135"/>
      <c r="L18" s="136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50">
        <f t="shared" si="0"/>
        <v>0</v>
      </c>
      <c r="K19" s="135"/>
      <c r="L19" s="136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50">
        <f t="shared" si="0"/>
        <v>1080</v>
      </c>
      <c r="K20" s="135"/>
      <c r="L20" s="136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135"/>
      <c r="L21" s="136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1.5</v>
      </c>
      <c r="I22" s="49">
        <v>115</v>
      </c>
      <c r="J22" s="50">
        <f t="shared" si="0"/>
        <v>172.5</v>
      </c>
      <c r="K22" s="135"/>
      <c r="L22" s="136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0.7</v>
      </c>
      <c r="I23" s="49">
        <v>115</v>
      </c>
      <c r="J23" s="50">
        <f t="shared" si="0"/>
        <v>80.5</v>
      </c>
      <c r="K23" s="135"/>
      <c r="L23" s="136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0</v>
      </c>
      <c r="I24" s="49">
        <v>700</v>
      </c>
      <c r="J24" s="50">
        <f t="shared" si="0"/>
        <v>0</v>
      </c>
      <c r="K24" s="135"/>
      <c r="L24" s="136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50">
        <f t="shared" si="0"/>
        <v>360</v>
      </c>
      <c r="K25" s="135"/>
      <c r="L25" s="136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50">
        <f t="shared" si="0"/>
        <v>192</v>
      </c>
      <c r="K26" s="135"/>
      <c r="L26" s="136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135"/>
      <c r="L27" s="136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50">
        <f t="shared" si="0"/>
        <v>0</v>
      </c>
      <c r="K28" s="135"/>
      <c r="L28" s="136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0.1</v>
      </c>
      <c r="I29" s="49">
        <v>65000</v>
      </c>
      <c r="J29" s="50">
        <f t="shared" si="0"/>
        <v>6500</v>
      </c>
      <c r="K29" s="135"/>
      <c r="L29" s="136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1008.06</v>
      </c>
      <c r="K30" s="135"/>
      <c r="L30" s="136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46163.06</v>
      </c>
      <c r="K31" s="135"/>
      <c r="L31" s="136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39121.237288135591</v>
      </c>
      <c r="K32" s="135"/>
      <c r="L32" s="136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workbookViewId="0">
      <selection activeCell="P14" sqref="P14"/>
    </sheetView>
  </sheetViews>
  <sheetFormatPr defaultRowHeight="15"/>
  <cols>
    <col min="1" max="1" width="4.85546875" style="4" customWidth="1"/>
    <col min="2" max="2" width="9.140625" style="4"/>
    <col min="3" max="3" width="38.7109375" style="4" customWidth="1"/>
    <col min="4" max="4" width="8.140625" style="4" customWidth="1"/>
    <col min="5" max="7" width="9.140625" style="4" hidden="1" customWidth="1"/>
    <col min="8" max="8" width="9.140625" style="4"/>
    <col min="9" max="9" width="12.140625" style="4" bestFit="1" customWidth="1"/>
    <col min="10" max="10" width="13.7109375" style="4" customWidth="1"/>
    <col min="11" max="11" width="9.140625" style="4"/>
    <col min="12" max="12" width="4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1"/>
      <c r="J4" s="72"/>
      <c r="K4" s="119"/>
      <c r="L4" s="119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50">
        <f t="shared" ref="J5:J27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50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50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50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50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50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50">
        <f t="shared" si="0"/>
        <v>2160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50">
        <f t="shared" si="0"/>
        <v>900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119"/>
      <c r="L15" s="119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119"/>
      <c r="L16" s="119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119"/>
      <c r="L17" s="119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1</v>
      </c>
      <c r="I18" s="50">
        <v>2300</v>
      </c>
      <c r="J18" s="50">
        <f t="shared" si="0"/>
        <v>2300</v>
      </c>
      <c r="K18" s="119"/>
      <c r="L18" s="119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5</v>
      </c>
      <c r="I19" s="49">
        <v>280</v>
      </c>
      <c r="J19" s="50">
        <f t="shared" si="0"/>
        <v>1400</v>
      </c>
      <c r="K19" s="119"/>
      <c r="L19" s="119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50">
        <f t="shared" si="0"/>
        <v>0</v>
      </c>
      <c r="K20" s="119"/>
      <c r="L20" s="119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119"/>
      <c r="L21" s="119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4.5</v>
      </c>
      <c r="I22" s="49">
        <v>115</v>
      </c>
      <c r="J22" s="50">
        <f t="shared" si="0"/>
        <v>517.5</v>
      </c>
      <c r="K22" s="119"/>
      <c r="L22" s="119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1.7</v>
      </c>
      <c r="I23" s="49">
        <v>115</v>
      </c>
      <c r="J23" s="50">
        <f t="shared" si="0"/>
        <v>195.5</v>
      </c>
      <c r="K23" s="119"/>
      <c r="L23" s="119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0</v>
      </c>
      <c r="I24" s="49">
        <v>700</v>
      </c>
      <c r="J24" s="50">
        <f t="shared" si="0"/>
        <v>0</v>
      </c>
      <c r="K24" s="119"/>
      <c r="L24" s="119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4</v>
      </c>
      <c r="I25" s="49">
        <v>180</v>
      </c>
      <c r="J25" s="50">
        <f t="shared" si="0"/>
        <v>720</v>
      </c>
      <c r="K25" s="119"/>
      <c r="L25" s="119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4</v>
      </c>
      <c r="I26" s="49">
        <v>96</v>
      </c>
      <c r="J26" s="50">
        <f t="shared" si="0"/>
        <v>384</v>
      </c>
      <c r="K26" s="119"/>
      <c r="L26" s="119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119"/>
      <c r="L27" s="119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0.33</v>
      </c>
      <c r="I28" s="49">
        <v>65000</v>
      </c>
      <c r="J28" s="50">
        <f>H28*I28-195</f>
        <v>21255</v>
      </c>
      <c r="K28" s="119"/>
      <c r="L28" s="119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50">
        <f>H29*I29</f>
        <v>0</v>
      </c>
      <c r="K29" s="119"/>
      <c r="L29" s="119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1392.86</v>
      </c>
      <c r="K30" s="119"/>
      <c r="L30" s="119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63784.86</v>
      </c>
      <c r="K31" s="119"/>
      <c r="L31" s="119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54054.966101694918</v>
      </c>
      <c r="K32" s="119"/>
      <c r="L32" s="119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workbookViewId="0">
      <selection activeCell="P23" sqref="P23"/>
    </sheetView>
  </sheetViews>
  <sheetFormatPr defaultRowHeight="15"/>
  <cols>
    <col min="1" max="1" width="5.5703125" style="4" customWidth="1"/>
    <col min="2" max="2" width="9.140625" style="4"/>
    <col min="3" max="3" width="38.5703125" style="4" customWidth="1"/>
    <col min="4" max="4" width="8.42578125" style="4" customWidth="1"/>
    <col min="5" max="5" width="9.140625" style="4" hidden="1" customWidth="1"/>
    <col min="6" max="6" width="0.140625" style="4" hidden="1" customWidth="1"/>
    <col min="7" max="7" width="9.140625" style="4" hidden="1" customWidth="1"/>
    <col min="8" max="8" width="8.7109375" style="4" customWidth="1"/>
    <col min="9" max="9" width="12.28515625" style="4" bestFit="1" customWidth="1"/>
    <col min="10" max="10" width="13.42578125" style="4" bestFit="1" customWidth="1"/>
    <col min="11" max="11" width="9.140625" style="4"/>
    <col min="12" max="12" width="4.1406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1"/>
      <c r="J4" s="72"/>
      <c r="K4" s="119"/>
      <c r="L4" s="119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50">
        <f t="shared" ref="J5:J29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50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50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50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50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50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40</v>
      </c>
      <c r="I13" s="49">
        <v>60</v>
      </c>
      <c r="J13" s="50">
        <f t="shared" si="0"/>
        <v>2400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40</v>
      </c>
      <c r="I14" s="49">
        <v>25</v>
      </c>
      <c r="J14" s="50">
        <f t="shared" si="0"/>
        <v>1000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119"/>
      <c r="L15" s="12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119"/>
      <c r="L16" s="128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119"/>
      <c r="L17" s="128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50">
        <f t="shared" si="0"/>
        <v>1150</v>
      </c>
      <c r="K18" s="119"/>
      <c r="L18" s="128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50">
        <f t="shared" si="0"/>
        <v>0</v>
      </c>
      <c r="K19" s="119"/>
      <c r="L19" s="128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50">
        <f t="shared" si="0"/>
        <v>1080</v>
      </c>
      <c r="K20" s="119"/>
      <c r="L20" s="128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119"/>
      <c r="L21" s="128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3</v>
      </c>
      <c r="I22" s="49">
        <v>115</v>
      </c>
      <c r="J22" s="50">
        <f t="shared" si="0"/>
        <v>345</v>
      </c>
      <c r="K22" s="119"/>
      <c r="L22" s="128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1.2</v>
      </c>
      <c r="I23" s="49">
        <v>115</v>
      </c>
      <c r="J23" s="50">
        <f t="shared" si="0"/>
        <v>138</v>
      </c>
      <c r="K23" s="119"/>
      <c r="L23" s="128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0</v>
      </c>
      <c r="I24" s="49">
        <v>700</v>
      </c>
      <c r="J24" s="50">
        <f t="shared" si="0"/>
        <v>0</v>
      </c>
      <c r="K24" s="119"/>
      <c r="L24" s="128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50">
        <f t="shared" si="0"/>
        <v>360</v>
      </c>
      <c r="K25" s="119"/>
      <c r="L25" s="128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50">
        <f t="shared" si="0"/>
        <v>192</v>
      </c>
      <c r="K26" s="119"/>
      <c r="L26" s="128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119"/>
      <c r="L27" s="128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50">
        <f t="shared" si="0"/>
        <v>0</v>
      </c>
      <c r="K28" s="119"/>
      <c r="L28" s="128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0.2</v>
      </c>
      <c r="I29" s="49">
        <v>65000</v>
      </c>
      <c r="J29" s="50">
        <f t="shared" si="0"/>
        <v>13000</v>
      </c>
      <c r="K29" s="119"/>
      <c r="L29" s="128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1165.8900000000001</v>
      </c>
      <c r="K30" s="119"/>
      <c r="L30" s="128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53390.89</v>
      </c>
      <c r="K31" s="119"/>
      <c r="L31" s="128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45246.516949152545</v>
      </c>
      <c r="K32" s="119"/>
      <c r="L32" s="128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workbookViewId="0">
      <selection activeCell="Q22" sqref="Q22"/>
    </sheetView>
  </sheetViews>
  <sheetFormatPr defaultRowHeight="15"/>
  <cols>
    <col min="1" max="1" width="5.42578125" style="4" customWidth="1"/>
    <col min="2" max="2" width="9.140625" style="4"/>
    <col min="3" max="3" width="38.42578125" style="4" customWidth="1"/>
    <col min="4" max="4" width="8.5703125" style="4" customWidth="1"/>
    <col min="5" max="7" width="9.140625" style="4" hidden="1" customWidth="1"/>
    <col min="8" max="8" width="9.140625" style="4"/>
    <col min="9" max="9" width="12.140625" style="4" bestFit="1" customWidth="1"/>
    <col min="10" max="10" width="14.28515625" style="4" customWidth="1"/>
    <col min="11" max="11" width="9.140625" style="4"/>
    <col min="12" max="12" width="3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"/>
      <c r="L4" s="10"/>
    </row>
    <row r="5" spans="1:12">
      <c r="A5" s="5">
        <v>1</v>
      </c>
      <c r="B5" s="122" t="s">
        <v>1</v>
      </c>
      <c r="C5" s="122"/>
      <c r="D5" s="18" t="s">
        <v>2</v>
      </c>
      <c r="E5" s="56"/>
      <c r="F5" s="56"/>
      <c r="G5" s="56"/>
      <c r="H5" s="15">
        <v>0</v>
      </c>
      <c r="I5" s="50">
        <v>5000</v>
      </c>
      <c r="J5" s="50">
        <f t="shared" ref="J5:J29" si="0">H5*I5</f>
        <v>0</v>
      </c>
      <c r="K5" s="119"/>
      <c r="L5" s="119"/>
    </row>
    <row r="6" spans="1:12">
      <c r="A6" s="5">
        <f>A5+1</f>
        <v>2</v>
      </c>
      <c r="B6" s="122" t="s">
        <v>3</v>
      </c>
      <c r="C6" s="122"/>
      <c r="D6" s="18" t="s">
        <v>2</v>
      </c>
      <c r="E6" s="56"/>
      <c r="F6" s="56"/>
      <c r="G6" s="56"/>
      <c r="H6" s="15">
        <v>1</v>
      </c>
      <c r="I6" s="50">
        <v>2500</v>
      </c>
      <c r="J6" s="50">
        <f t="shared" si="0"/>
        <v>2500</v>
      </c>
      <c r="K6" s="119"/>
      <c r="L6" s="119"/>
    </row>
    <row r="7" spans="1:12">
      <c r="A7" s="5">
        <f t="shared" ref="A7:A30" si="1">A6+1</f>
        <v>3</v>
      </c>
      <c r="B7" s="126" t="s">
        <v>4</v>
      </c>
      <c r="C7" s="126"/>
      <c r="D7" s="18" t="s">
        <v>2</v>
      </c>
      <c r="E7" s="56"/>
      <c r="F7" s="56"/>
      <c r="G7" s="56"/>
      <c r="H7" s="15">
        <v>1</v>
      </c>
      <c r="I7" s="50">
        <v>4000</v>
      </c>
      <c r="J7" s="50">
        <f t="shared" si="0"/>
        <v>4000</v>
      </c>
      <c r="K7" s="119"/>
      <c r="L7" s="119"/>
    </row>
    <row r="8" spans="1:12">
      <c r="A8" s="5">
        <f t="shared" si="1"/>
        <v>4</v>
      </c>
      <c r="B8" s="126" t="s">
        <v>5</v>
      </c>
      <c r="C8" s="126"/>
      <c r="D8" s="18" t="s">
        <v>2</v>
      </c>
      <c r="E8" s="56"/>
      <c r="F8" s="56"/>
      <c r="G8" s="56"/>
      <c r="H8" s="15">
        <v>2</v>
      </c>
      <c r="I8" s="50">
        <v>4600</v>
      </c>
      <c r="J8" s="50">
        <f t="shared" si="0"/>
        <v>9200</v>
      </c>
      <c r="K8" s="119"/>
      <c r="L8" s="119"/>
    </row>
    <row r="9" spans="1:12">
      <c r="A9" s="5">
        <f t="shared" si="1"/>
        <v>5</v>
      </c>
      <c r="B9" s="126" t="s">
        <v>6</v>
      </c>
      <c r="C9" s="126"/>
      <c r="D9" s="18" t="s">
        <v>2</v>
      </c>
      <c r="E9" s="56"/>
      <c r="F9" s="56"/>
      <c r="G9" s="56"/>
      <c r="H9" s="15">
        <v>0</v>
      </c>
      <c r="I9" s="50">
        <v>1432</v>
      </c>
      <c r="J9" s="50">
        <f t="shared" si="0"/>
        <v>0</v>
      </c>
      <c r="K9" s="119"/>
      <c r="L9" s="119"/>
    </row>
    <row r="10" spans="1:12">
      <c r="A10" s="5">
        <f t="shared" si="1"/>
        <v>6</v>
      </c>
      <c r="B10" s="126" t="s">
        <v>7</v>
      </c>
      <c r="C10" s="126"/>
      <c r="D10" s="18" t="s">
        <v>2</v>
      </c>
      <c r="E10" s="56"/>
      <c r="F10" s="56"/>
      <c r="G10" s="56"/>
      <c r="H10" s="15">
        <v>2</v>
      </c>
      <c r="I10" s="50">
        <v>985</v>
      </c>
      <c r="J10" s="50">
        <f t="shared" si="0"/>
        <v>1970</v>
      </c>
      <c r="K10" s="119"/>
      <c r="L10" s="119"/>
    </row>
    <row r="11" spans="1:12">
      <c r="A11" s="5">
        <f t="shared" si="1"/>
        <v>7</v>
      </c>
      <c r="B11" s="126" t="s">
        <v>8</v>
      </c>
      <c r="C11" s="126"/>
      <c r="D11" s="18" t="s">
        <v>2</v>
      </c>
      <c r="E11" s="56"/>
      <c r="F11" s="56"/>
      <c r="G11" s="56"/>
      <c r="H11" s="15">
        <v>4</v>
      </c>
      <c r="I11" s="50">
        <v>660</v>
      </c>
      <c r="J11" s="50">
        <f t="shared" si="0"/>
        <v>2640</v>
      </c>
      <c r="K11" s="119"/>
      <c r="L11" s="119"/>
    </row>
    <row r="12" spans="1:12">
      <c r="A12" s="5">
        <f t="shared" si="1"/>
        <v>8</v>
      </c>
      <c r="B12" s="126" t="s">
        <v>9</v>
      </c>
      <c r="C12" s="126"/>
      <c r="D12" s="18" t="s">
        <v>2</v>
      </c>
      <c r="E12" s="56"/>
      <c r="F12" s="56"/>
      <c r="G12" s="56"/>
      <c r="H12" s="15">
        <v>4</v>
      </c>
      <c r="I12" s="50">
        <v>800</v>
      </c>
      <c r="J12" s="50">
        <f t="shared" si="0"/>
        <v>3200</v>
      </c>
      <c r="K12" s="119"/>
      <c r="L12" s="119"/>
    </row>
    <row r="13" spans="1:12">
      <c r="A13" s="5">
        <f t="shared" si="1"/>
        <v>9</v>
      </c>
      <c r="B13" s="56" t="s">
        <v>10</v>
      </c>
      <c r="C13" s="56"/>
      <c r="D13" s="18" t="s">
        <v>2</v>
      </c>
      <c r="E13" s="56"/>
      <c r="F13" s="56"/>
      <c r="G13" s="56"/>
      <c r="H13" s="18">
        <v>50</v>
      </c>
      <c r="I13" s="50">
        <v>60</v>
      </c>
      <c r="J13" s="50">
        <f t="shared" si="0"/>
        <v>3000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50</v>
      </c>
      <c r="I14" s="50">
        <v>25</v>
      </c>
      <c r="J14" s="50">
        <f t="shared" si="0"/>
        <v>1250</v>
      </c>
      <c r="K14" s="119"/>
      <c r="L14" s="119"/>
    </row>
    <row r="15" spans="1:12">
      <c r="A15" s="5">
        <f t="shared" si="1"/>
        <v>11</v>
      </c>
      <c r="B15" s="126" t="s">
        <v>12</v>
      </c>
      <c r="C15" s="127"/>
      <c r="D15" s="18" t="s">
        <v>13</v>
      </c>
      <c r="E15" s="56"/>
      <c r="F15" s="56"/>
      <c r="G15" s="56"/>
      <c r="H15" s="15">
        <v>10</v>
      </c>
      <c r="I15" s="50">
        <v>1900</v>
      </c>
      <c r="J15" s="50">
        <f t="shared" si="0"/>
        <v>19000</v>
      </c>
      <c r="K15" s="119"/>
      <c r="L15" s="128"/>
    </row>
    <row r="16" spans="1:12">
      <c r="A16" s="5">
        <f t="shared" si="1"/>
        <v>12</v>
      </c>
      <c r="B16" s="126" t="s">
        <v>79</v>
      </c>
      <c r="C16" s="127"/>
      <c r="D16" s="18" t="s">
        <v>2</v>
      </c>
      <c r="E16" s="56"/>
      <c r="F16" s="56"/>
      <c r="G16" s="56"/>
      <c r="H16" s="15">
        <v>10</v>
      </c>
      <c r="I16" s="50">
        <v>650</v>
      </c>
      <c r="J16" s="50">
        <f t="shared" si="0"/>
        <v>6500</v>
      </c>
      <c r="K16" s="119"/>
      <c r="L16" s="128"/>
    </row>
    <row r="17" spans="1:12">
      <c r="A17" s="5">
        <f t="shared" si="1"/>
        <v>13</v>
      </c>
      <c r="B17" s="126" t="s">
        <v>14</v>
      </c>
      <c r="C17" s="127"/>
      <c r="D17" s="18" t="s">
        <v>2</v>
      </c>
      <c r="E17" s="56"/>
      <c r="F17" s="56"/>
      <c r="G17" s="56"/>
      <c r="H17" s="15">
        <v>14</v>
      </c>
      <c r="I17" s="50">
        <v>1400</v>
      </c>
      <c r="J17" s="50">
        <f t="shared" si="0"/>
        <v>19600</v>
      </c>
      <c r="K17" s="119"/>
      <c r="L17" s="128"/>
    </row>
    <row r="18" spans="1:12">
      <c r="A18" s="5">
        <f t="shared" si="1"/>
        <v>14</v>
      </c>
      <c r="B18" s="126" t="s">
        <v>15</v>
      </c>
      <c r="C18" s="127"/>
      <c r="D18" s="18" t="s">
        <v>2</v>
      </c>
      <c r="E18" s="56"/>
      <c r="F18" s="56"/>
      <c r="G18" s="56"/>
      <c r="H18" s="15">
        <v>0.5</v>
      </c>
      <c r="I18" s="50">
        <v>2300</v>
      </c>
      <c r="J18" s="50">
        <f t="shared" si="0"/>
        <v>1150</v>
      </c>
      <c r="K18" s="119"/>
      <c r="L18" s="128"/>
    </row>
    <row r="19" spans="1:12">
      <c r="A19" s="5">
        <f t="shared" si="1"/>
        <v>15</v>
      </c>
      <c r="B19" s="56" t="s">
        <v>16</v>
      </c>
      <c r="C19" s="56"/>
      <c r="D19" s="18" t="s">
        <v>2</v>
      </c>
      <c r="E19" s="56"/>
      <c r="F19" s="56"/>
      <c r="G19" s="56"/>
      <c r="H19" s="15">
        <v>0</v>
      </c>
      <c r="I19" s="50">
        <v>280</v>
      </c>
      <c r="J19" s="50">
        <f t="shared" si="0"/>
        <v>0</v>
      </c>
      <c r="K19" s="119"/>
      <c r="L19" s="128"/>
    </row>
    <row r="20" spans="1:12">
      <c r="A20" s="5">
        <f t="shared" si="1"/>
        <v>16</v>
      </c>
      <c r="B20" s="56" t="s">
        <v>17</v>
      </c>
      <c r="C20" s="56"/>
      <c r="D20" s="18" t="s">
        <v>2</v>
      </c>
      <c r="E20" s="56"/>
      <c r="F20" s="56"/>
      <c r="G20" s="56"/>
      <c r="H20" s="15">
        <v>0</v>
      </c>
      <c r="I20" s="50">
        <v>180</v>
      </c>
      <c r="J20" s="50">
        <f t="shared" si="0"/>
        <v>0</v>
      </c>
      <c r="K20" s="119"/>
      <c r="L20" s="128"/>
    </row>
    <row r="21" spans="1:12">
      <c r="A21" s="5">
        <f t="shared" si="1"/>
        <v>17</v>
      </c>
      <c r="B21" s="56" t="s">
        <v>18</v>
      </c>
      <c r="C21" s="56"/>
      <c r="D21" s="18" t="s">
        <v>2</v>
      </c>
      <c r="E21" s="56"/>
      <c r="F21" s="56"/>
      <c r="G21" s="56"/>
      <c r="H21" s="15">
        <v>12</v>
      </c>
      <c r="I21" s="50">
        <v>500</v>
      </c>
      <c r="J21" s="50">
        <f t="shared" si="0"/>
        <v>6000</v>
      </c>
      <c r="K21" s="119"/>
      <c r="L21" s="128"/>
    </row>
    <row r="22" spans="1:12">
      <c r="A22" s="5">
        <f t="shared" si="1"/>
        <v>18</v>
      </c>
      <c r="B22" s="56" t="s">
        <v>19</v>
      </c>
      <c r="C22" s="56"/>
      <c r="D22" s="18" t="s">
        <v>20</v>
      </c>
      <c r="E22" s="56"/>
      <c r="F22" s="56"/>
      <c r="G22" s="56"/>
      <c r="H22" s="15">
        <v>6.5</v>
      </c>
      <c r="I22" s="50">
        <v>115</v>
      </c>
      <c r="J22" s="50">
        <f t="shared" si="0"/>
        <v>747.5</v>
      </c>
      <c r="K22" s="119"/>
      <c r="L22" s="128"/>
    </row>
    <row r="23" spans="1:12">
      <c r="A23" s="5">
        <f t="shared" si="1"/>
        <v>19</v>
      </c>
      <c r="B23" s="56" t="s">
        <v>21</v>
      </c>
      <c r="C23" s="56"/>
      <c r="D23" s="101" t="s">
        <v>20</v>
      </c>
      <c r="E23" s="101"/>
      <c r="F23" s="101"/>
      <c r="G23" s="19"/>
      <c r="H23" s="18">
        <v>4.2</v>
      </c>
      <c r="I23" s="50">
        <v>115</v>
      </c>
      <c r="J23" s="50">
        <f t="shared" si="0"/>
        <v>483</v>
      </c>
      <c r="K23" s="119"/>
      <c r="L23" s="128"/>
    </row>
    <row r="24" spans="1:12">
      <c r="A24" s="5">
        <f t="shared" si="1"/>
        <v>20</v>
      </c>
      <c r="B24" s="129" t="s">
        <v>22</v>
      </c>
      <c r="C24" s="130"/>
      <c r="D24" s="18" t="s">
        <v>2</v>
      </c>
      <c r="E24" s="56"/>
      <c r="F24" s="56"/>
      <c r="G24" s="56"/>
      <c r="H24" s="15">
        <v>1</v>
      </c>
      <c r="I24" s="50">
        <v>700</v>
      </c>
      <c r="J24" s="50">
        <f t="shared" si="0"/>
        <v>700</v>
      </c>
      <c r="K24" s="119"/>
      <c r="L24" s="128"/>
    </row>
    <row r="25" spans="1:12">
      <c r="A25" s="5">
        <f t="shared" si="1"/>
        <v>21</v>
      </c>
      <c r="B25" s="56" t="s">
        <v>23</v>
      </c>
      <c r="C25" s="56"/>
      <c r="D25" s="18" t="s">
        <v>2</v>
      </c>
      <c r="E25" s="56"/>
      <c r="F25" s="56"/>
      <c r="G25" s="56"/>
      <c r="H25" s="15">
        <v>2</v>
      </c>
      <c r="I25" s="50">
        <v>180</v>
      </c>
      <c r="J25" s="50">
        <f t="shared" si="0"/>
        <v>360</v>
      </c>
      <c r="K25" s="119"/>
      <c r="L25" s="128"/>
    </row>
    <row r="26" spans="1:12">
      <c r="A26" s="5">
        <f t="shared" si="1"/>
        <v>22</v>
      </c>
      <c r="B26" s="122" t="s">
        <v>24</v>
      </c>
      <c r="C26" s="131"/>
      <c r="D26" s="18" t="s">
        <v>2</v>
      </c>
      <c r="E26" s="56"/>
      <c r="F26" s="56"/>
      <c r="G26" s="56"/>
      <c r="H26" s="15">
        <v>2</v>
      </c>
      <c r="I26" s="50">
        <v>96</v>
      </c>
      <c r="J26" s="50">
        <f t="shared" si="0"/>
        <v>192</v>
      </c>
      <c r="K26" s="119"/>
      <c r="L26" s="128"/>
    </row>
    <row r="27" spans="1:12">
      <c r="A27" s="5">
        <f t="shared" si="1"/>
        <v>23</v>
      </c>
      <c r="B27" s="132" t="s">
        <v>25</v>
      </c>
      <c r="C27" s="131"/>
      <c r="D27" s="18" t="s">
        <v>26</v>
      </c>
      <c r="E27" s="56"/>
      <c r="F27" s="56"/>
      <c r="G27" s="56"/>
      <c r="H27" s="15">
        <v>1.52</v>
      </c>
      <c r="I27" s="50">
        <v>65000</v>
      </c>
      <c r="J27" s="50">
        <f t="shared" si="0"/>
        <v>98800</v>
      </c>
      <c r="K27" s="119"/>
      <c r="L27" s="128"/>
    </row>
    <row r="28" spans="1:12">
      <c r="A28" s="5">
        <f t="shared" si="1"/>
        <v>24</v>
      </c>
      <c r="B28" s="132" t="s">
        <v>27</v>
      </c>
      <c r="C28" s="131"/>
      <c r="D28" s="18" t="s">
        <v>26</v>
      </c>
      <c r="E28" s="56"/>
      <c r="F28" s="56"/>
      <c r="G28" s="56"/>
      <c r="H28" s="15">
        <v>0</v>
      </c>
      <c r="I28" s="50">
        <v>65000</v>
      </c>
      <c r="J28" s="50">
        <f t="shared" si="0"/>
        <v>0</v>
      </c>
      <c r="K28" s="119"/>
      <c r="L28" s="128"/>
    </row>
    <row r="29" spans="1:12">
      <c r="A29" s="5">
        <f t="shared" si="1"/>
        <v>25</v>
      </c>
      <c r="B29" s="129" t="s">
        <v>28</v>
      </c>
      <c r="C29" s="131"/>
      <c r="D29" s="18" t="s">
        <v>26</v>
      </c>
      <c r="E29" s="56"/>
      <c r="F29" s="56"/>
      <c r="G29" s="56"/>
      <c r="H29" s="15">
        <v>0</v>
      </c>
      <c r="I29" s="50">
        <v>65000</v>
      </c>
      <c r="J29" s="50">
        <f t="shared" si="0"/>
        <v>0</v>
      </c>
      <c r="K29" s="119"/>
      <c r="L29" s="128"/>
    </row>
    <row r="30" spans="1:12" s="1" customFormat="1">
      <c r="A30" s="5">
        <f t="shared" si="1"/>
        <v>26</v>
      </c>
      <c r="B30" s="129" t="s">
        <v>78</v>
      </c>
      <c r="C30" s="131"/>
      <c r="D30" s="18"/>
      <c r="E30" s="56"/>
      <c r="F30" s="56"/>
      <c r="G30" s="56"/>
      <c r="H30" s="15"/>
      <c r="I30" s="50"/>
      <c r="J30" s="50">
        <v>4047.24</v>
      </c>
      <c r="K30" s="119"/>
      <c r="L30" s="128"/>
    </row>
    <row r="31" spans="1:12" s="1" customFormat="1">
      <c r="A31" s="11"/>
      <c r="B31" s="129" t="s">
        <v>85</v>
      </c>
      <c r="C31" s="131"/>
      <c r="D31" s="56"/>
      <c r="E31" s="56"/>
      <c r="F31" s="56"/>
      <c r="G31" s="56"/>
      <c r="H31" s="15"/>
      <c r="I31" s="50"/>
      <c r="J31" s="50">
        <f>SUM(J5:J30)</f>
        <v>185339.74</v>
      </c>
      <c r="K31" s="119"/>
      <c r="L31" s="128"/>
    </row>
    <row r="32" spans="1:12" s="3" customFormat="1">
      <c r="A32" s="57"/>
      <c r="B32" s="133" t="s">
        <v>86</v>
      </c>
      <c r="C32" s="134"/>
      <c r="D32" s="68"/>
      <c r="E32" s="68"/>
      <c r="F32" s="68"/>
      <c r="G32" s="68"/>
      <c r="H32" s="61"/>
      <c r="I32" s="67"/>
      <c r="J32" s="67">
        <f>J31/1.18+0.01</f>
        <v>157067.58627118645</v>
      </c>
      <c r="K32" s="119"/>
      <c r="L32" s="128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8">
    <mergeCell ref="K28:L28"/>
    <mergeCell ref="K29:L29"/>
    <mergeCell ref="K30:L30"/>
    <mergeCell ref="K31:L31"/>
    <mergeCell ref="K32:L32"/>
    <mergeCell ref="B30:C30"/>
    <mergeCell ref="K34:L34"/>
    <mergeCell ref="B31:C31"/>
    <mergeCell ref="B32:C32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topLeftCell="A7" workbookViewId="0">
      <selection activeCell="P20" sqref="P20:Q20"/>
    </sheetView>
  </sheetViews>
  <sheetFormatPr defaultRowHeight="15"/>
  <cols>
    <col min="1" max="1" width="5.5703125" style="4" customWidth="1"/>
    <col min="2" max="2" width="9.140625" style="4"/>
    <col min="3" max="3" width="39.140625" style="4" customWidth="1"/>
    <col min="4" max="4" width="8.5703125" style="4" customWidth="1"/>
    <col min="5" max="7" width="9.140625" style="4" hidden="1" customWidth="1"/>
    <col min="8" max="8" width="9.140625" style="4"/>
    <col min="9" max="9" width="12" style="4" customWidth="1"/>
    <col min="10" max="10" width="13.28515625" style="4" customWidth="1"/>
    <col min="11" max="11" width="9.140625" style="4"/>
    <col min="12" max="12" width="4.42578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23" t="s">
        <v>84</v>
      </c>
      <c r="L3" s="12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19"/>
      <c r="L4" s="119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50">
        <f t="shared" ref="J5:J29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50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50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50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50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50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50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50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50</v>
      </c>
      <c r="I13" s="49">
        <v>60</v>
      </c>
      <c r="J13" s="50">
        <f t="shared" si="0"/>
        <v>3000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50</v>
      </c>
      <c r="I14" s="49">
        <v>25</v>
      </c>
      <c r="J14" s="50">
        <f t="shared" si="0"/>
        <v>1250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50">
        <f t="shared" si="0"/>
        <v>5700</v>
      </c>
      <c r="K15" s="119"/>
      <c r="L15" s="12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50">
        <f t="shared" si="0"/>
        <v>1950</v>
      </c>
      <c r="K16" s="119"/>
      <c r="L16" s="128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50">
        <f t="shared" si="0"/>
        <v>9800</v>
      </c>
      <c r="K17" s="119"/>
      <c r="L17" s="128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50">
        <f t="shared" si="0"/>
        <v>1150</v>
      </c>
      <c r="K18" s="119"/>
      <c r="L18" s="128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4</v>
      </c>
      <c r="I19" s="49">
        <v>280</v>
      </c>
      <c r="J19" s="50">
        <f t="shared" si="0"/>
        <v>1120</v>
      </c>
      <c r="K19" s="119"/>
      <c r="L19" s="128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50">
        <f t="shared" si="0"/>
        <v>0</v>
      </c>
      <c r="K20" s="119"/>
      <c r="L20" s="128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50">
        <f t="shared" si="0"/>
        <v>0</v>
      </c>
      <c r="K21" s="119"/>
      <c r="L21" s="128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1.4</v>
      </c>
      <c r="I22" s="49">
        <v>115</v>
      </c>
      <c r="J22" s="50">
        <f t="shared" si="0"/>
        <v>161</v>
      </c>
      <c r="K22" s="119"/>
      <c r="L22" s="128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1.2</v>
      </c>
      <c r="I23" s="49">
        <v>115</v>
      </c>
      <c r="J23" s="50">
        <f t="shared" si="0"/>
        <v>138</v>
      </c>
      <c r="K23" s="119"/>
      <c r="L23" s="128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50">
        <f t="shared" si="0"/>
        <v>700</v>
      </c>
      <c r="K24" s="119"/>
      <c r="L24" s="128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50">
        <f t="shared" si="0"/>
        <v>360</v>
      </c>
      <c r="K25" s="119"/>
      <c r="L25" s="128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50">
        <f t="shared" si="0"/>
        <v>192</v>
      </c>
      <c r="K26" s="119"/>
      <c r="L26" s="128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50">
        <f t="shared" si="0"/>
        <v>0</v>
      </c>
      <c r="K27" s="119"/>
      <c r="L27" s="128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0.17</v>
      </c>
      <c r="I28" s="49">
        <v>65000</v>
      </c>
      <c r="J28" s="50">
        <f t="shared" si="0"/>
        <v>11050</v>
      </c>
      <c r="K28" s="119"/>
      <c r="L28" s="128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50">
        <f t="shared" si="0"/>
        <v>0</v>
      </c>
      <c r="K29" s="119"/>
      <c r="L29" s="128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50">
        <v>1153.75</v>
      </c>
      <c r="K30" s="119"/>
      <c r="L30" s="128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50">
        <f>SUM(J5:J30)</f>
        <v>52834.75</v>
      </c>
      <c r="K31" s="119"/>
      <c r="L31" s="128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3">
        <f>J31/1.18</f>
        <v>44775.211864406781</v>
      </c>
      <c r="K32" s="119"/>
      <c r="L32" s="128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4"/>
  <sheetViews>
    <sheetView tabSelected="1" workbookViewId="0">
      <selection activeCell="P26" sqref="P26"/>
    </sheetView>
  </sheetViews>
  <sheetFormatPr defaultRowHeight="15"/>
  <cols>
    <col min="1" max="1" width="5.5703125" style="4" customWidth="1"/>
    <col min="2" max="2" width="9.140625" style="4"/>
    <col min="3" max="3" width="38.85546875" style="4" customWidth="1"/>
    <col min="4" max="4" width="8.85546875" style="4" customWidth="1"/>
    <col min="5" max="5" width="1.28515625" style="4" hidden="1" customWidth="1"/>
    <col min="6" max="7" width="9.140625" style="4" hidden="1" customWidth="1"/>
    <col min="8" max="8" width="9.140625" style="4"/>
    <col min="9" max="9" width="12" style="4" bestFit="1" customWidth="1"/>
    <col min="10" max="10" width="14" style="4" customWidth="1"/>
    <col min="11" max="11" width="9.140625" style="4"/>
    <col min="12" max="12" width="3.42578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31.5" customHeight="1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"/>
      <c r="L4" s="10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1</v>
      </c>
      <c r="I5" s="49">
        <v>5000</v>
      </c>
      <c r="J5" s="49">
        <f t="shared" ref="J5:J29" si="0">H5*I5</f>
        <v>5000</v>
      </c>
      <c r="K5" s="97"/>
      <c r="L5" s="102"/>
    </row>
    <row r="6" spans="1:12" ht="15" customHeight="1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0</v>
      </c>
      <c r="I6" s="49">
        <v>2500</v>
      </c>
      <c r="J6" s="49">
        <f t="shared" si="0"/>
        <v>0</v>
      </c>
      <c r="K6" s="97"/>
      <c r="L6" s="102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>
        <v>36</v>
      </c>
      <c r="H7" s="15">
        <v>2</v>
      </c>
      <c r="I7" s="49">
        <v>4000</v>
      </c>
      <c r="J7" s="49">
        <f t="shared" si="0"/>
        <v>8000</v>
      </c>
      <c r="K7" s="97"/>
      <c r="L7" s="102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97"/>
      <c r="L8" s="102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2</v>
      </c>
      <c r="I9" s="49">
        <v>1432</v>
      </c>
      <c r="J9" s="49">
        <f t="shared" si="0"/>
        <v>2864</v>
      </c>
      <c r="K9" s="97"/>
      <c r="L9" s="102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0</v>
      </c>
      <c r="I10" s="49">
        <v>985</v>
      </c>
      <c r="J10" s="49">
        <f t="shared" si="0"/>
        <v>0</v>
      </c>
      <c r="K10" s="97"/>
      <c r="L10" s="102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97"/>
      <c r="L11" s="102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6"/>
      <c r="L12" s="20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16"/>
      <c r="L13" s="20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16"/>
      <c r="L14" s="20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97"/>
      <c r="L15" s="9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97"/>
      <c r="L16" s="98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97"/>
      <c r="L17" s="98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97"/>
      <c r="L18" s="98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6</v>
      </c>
      <c r="I19" s="49">
        <v>280</v>
      </c>
      <c r="J19" s="49">
        <f t="shared" si="0"/>
        <v>1680</v>
      </c>
      <c r="K19" s="16"/>
      <c r="L19" s="20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49">
        <f t="shared" si="0"/>
        <v>0</v>
      </c>
      <c r="K20" s="16"/>
      <c r="L20" s="20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6"/>
      <c r="L21" s="20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10</v>
      </c>
      <c r="I22" s="49">
        <v>115</v>
      </c>
      <c r="J22" s="49">
        <f t="shared" si="0"/>
        <v>1150</v>
      </c>
      <c r="K22" s="16"/>
      <c r="L22" s="20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1.6</v>
      </c>
      <c r="I23" s="49">
        <v>115</v>
      </c>
      <c r="J23" s="49">
        <f t="shared" si="0"/>
        <v>184</v>
      </c>
      <c r="K23" s="16"/>
      <c r="L23" s="20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6"/>
      <c r="L24" s="20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6"/>
      <c r="L25" s="20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6"/>
      <c r="L26" s="20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6"/>
      <c r="L27" s="20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0.3</v>
      </c>
      <c r="I28" s="49">
        <v>65000</v>
      </c>
      <c r="J28" s="49">
        <f t="shared" si="0"/>
        <v>19500</v>
      </c>
      <c r="K28" s="16"/>
      <c r="L28" s="20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49">
        <f t="shared" si="0"/>
        <v>0</v>
      </c>
      <c r="K29" s="16"/>
      <c r="L29" s="20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1427.2</v>
      </c>
      <c r="K30" s="16"/>
      <c r="L30" s="20"/>
    </row>
    <row r="31" spans="1:12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65357.2</v>
      </c>
      <c r="K31" s="16"/>
      <c r="L31" s="20"/>
    </row>
    <row r="32" spans="1:12" s="3" customFormat="1" ht="15" customHeigh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7">
        <f>J31/1.18</f>
        <v>55387.457627118645</v>
      </c>
      <c r="K32" s="64"/>
      <c r="L32" s="65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41">
    <mergeCell ref="B7:C7"/>
    <mergeCell ref="K7:L7"/>
    <mergeCell ref="B8:C8"/>
    <mergeCell ref="A2:L2"/>
    <mergeCell ref="B6:C6"/>
    <mergeCell ref="B3:C3"/>
    <mergeCell ref="D3:F3"/>
    <mergeCell ref="K3:L3"/>
    <mergeCell ref="B4:C4"/>
    <mergeCell ref="B5:C5"/>
    <mergeCell ref="K5:L5"/>
    <mergeCell ref="K6:L6"/>
    <mergeCell ref="D14:F14"/>
    <mergeCell ref="B15:C15"/>
    <mergeCell ref="K15:L15"/>
    <mergeCell ref="B30:C30"/>
    <mergeCell ref="K34:L34"/>
    <mergeCell ref="B31:C31"/>
    <mergeCell ref="B32:C32"/>
    <mergeCell ref="B29:C29"/>
    <mergeCell ref="K17:L17"/>
    <mergeCell ref="B18:C18"/>
    <mergeCell ref="K18:L18"/>
    <mergeCell ref="D23:F23"/>
    <mergeCell ref="B17:C17"/>
    <mergeCell ref="A1:L1"/>
    <mergeCell ref="B24:C24"/>
    <mergeCell ref="B26:C26"/>
    <mergeCell ref="B27:C27"/>
    <mergeCell ref="B28:C28"/>
    <mergeCell ref="K8:L8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4"/>
  <sheetViews>
    <sheetView topLeftCell="A10" workbookViewId="0">
      <selection activeCell="M7" sqref="M7"/>
    </sheetView>
  </sheetViews>
  <sheetFormatPr defaultRowHeight="15"/>
  <cols>
    <col min="1" max="1" width="6.140625" style="4" customWidth="1"/>
    <col min="2" max="2" width="9.140625" style="4"/>
    <col min="3" max="3" width="39" style="4" customWidth="1"/>
    <col min="4" max="4" width="9" style="4" customWidth="1"/>
    <col min="5" max="5" width="9.140625" style="4" customWidth="1"/>
    <col min="6" max="6" width="12.85546875" style="4" customWidth="1"/>
    <col min="7" max="7" width="13.7109375" style="4" customWidth="1"/>
    <col min="8" max="8" width="9.140625" style="4"/>
    <col min="9" max="9" width="5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47</v>
      </c>
      <c r="B2" s="91"/>
      <c r="C2" s="91"/>
      <c r="D2" s="91"/>
      <c r="E2" s="91"/>
      <c r="F2" s="91"/>
      <c r="G2" s="91"/>
      <c r="H2" s="91"/>
      <c r="I2" s="91"/>
    </row>
    <row r="3" spans="1:12" s="55" customFormat="1" ht="30" customHeight="1">
      <c r="A3" s="51" t="s">
        <v>48</v>
      </c>
      <c r="B3" s="109" t="s">
        <v>91</v>
      </c>
      <c r="C3" s="110"/>
      <c r="D3" s="70" t="s">
        <v>80</v>
      </c>
      <c r="E3" s="51" t="s">
        <v>81</v>
      </c>
      <c r="F3" s="51" t="s">
        <v>83</v>
      </c>
      <c r="G3" s="51" t="s">
        <v>82</v>
      </c>
      <c r="H3" s="111" t="s">
        <v>84</v>
      </c>
      <c r="I3" s="113"/>
    </row>
    <row r="4" spans="1:12" ht="26.25">
      <c r="A4" s="5"/>
      <c r="B4" s="114" t="s">
        <v>0</v>
      </c>
      <c r="C4" s="115"/>
      <c r="D4" s="69"/>
      <c r="E4" s="5"/>
      <c r="F4" s="5"/>
      <c r="G4" s="5"/>
      <c r="H4" s="7"/>
      <c r="I4" s="10"/>
    </row>
    <row r="5" spans="1:12">
      <c r="A5" s="5">
        <v>1</v>
      </c>
      <c r="B5" s="94" t="s">
        <v>1</v>
      </c>
      <c r="C5" s="108"/>
      <c r="D5" s="18" t="s">
        <v>2</v>
      </c>
      <c r="E5" s="15">
        <v>0</v>
      </c>
      <c r="F5" s="50">
        <v>5000</v>
      </c>
      <c r="G5" s="50">
        <f t="shared" ref="G5:G29" si="0">E5*F5</f>
        <v>0</v>
      </c>
      <c r="H5" s="119"/>
      <c r="I5" s="119"/>
    </row>
    <row r="6" spans="1:12">
      <c r="A6" s="5">
        <f>A5+1</f>
        <v>2</v>
      </c>
      <c r="B6" s="94" t="s">
        <v>3</v>
      </c>
      <c r="C6" s="108"/>
      <c r="D6" s="18" t="s">
        <v>2</v>
      </c>
      <c r="E6" s="15">
        <v>1</v>
      </c>
      <c r="F6" s="50">
        <v>2500</v>
      </c>
      <c r="G6" s="50">
        <f t="shared" si="0"/>
        <v>2500</v>
      </c>
      <c r="H6" s="119"/>
      <c r="I6" s="119"/>
    </row>
    <row r="7" spans="1:12">
      <c r="A7" s="5">
        <f t="shared" ref="A7:A30" si="1">A6+1</f>
        <v>3</v>
      </c>
      <c r="B7" s="99" t="s">
        <v>4</v>
      </c>
      <c r="C7" s="103"/>
      <c r="D7" s="18" t="s">
        <v>2</v>
      </c>
      <c r="E7" s="15">
        <v>2</v>
      </c>
      <c r="F7" s="50">
        <v>4000</v>
      </c>
      <c r="G7" s="50">
        <f t="shared" si="0"/>
        <v>8000</v>
      </c>
      <c r="H7" s="119"/>
      <c r="I7" s="119"/>
    </row>
    <row r="8" spans="1:12">
      <c r="A8" s="5">
        <f t="shared" si="1"/>
        <v>4</v>
      </c>
      <c r="B8" s="99" t="s">
        <v>5</v>
      </c>
      <c r="C8" s="103"/>
      <c r="D8" s="18" t="s">
        <v>2</v>
      </c>
      <c r="E8" s="15">
        <v>0</v>
      </c>
      <c r="F8" s="50">
        <v>4600</v>
      </c>
      <c r="G8" s="50">
        <f t="shared" si="0"/>
        <v>0</v>
      </c>
      <c r="H8" s="119"/>
      <c r="I8" s="119"/>
    </row>
    <row r="9" spans="1:12">
      <c r="A9" s="5">
        <f t="shared" si="1"/>
        <v>5</v>
      </c>
      <c r="B9" s="99" t="s">
        <v>6</v>
      </c>
      <c r="C9" s="103"/>
      <c r="D9" s="18" t="s">
        <v>2</v>
      </c>
      <c r="E9" s="15">
        <v>0</v>
      </c>
      <c r="F9" s="50">
        <v>1432</v>
      </c>
      <c r="G9" s="50">
        <f t="shared" si="0"/>
        <v>0</v>
      </c>
      <c r="H9" s="119"/>
      <c r="I9" s="119"/>
    </row>
    <row r="10" spans="1:12">
      <c r="A10" s="5">
        <f t="shared" si="1"/>
        <v>6</v>
      </c>
      <c r="B10" s="99" t="s">
        <v>7</v>
      </c>
      <c r="C10" s="103"/>
      <c r="D10" s="18" t="s">
        <v>2</v>
      </c>
      <c r="E10" s="15">
        <v>2</v>
      </c>
      <c r="F10" s="50">
        <v>985</v>
      </c>
      <c r="G10" s="50">
        <f t="shared" si="0"/>
        <v>1970</v>
      </c>
      <c r="H10" s="119"/>
      <c r="I10" s="119"/>
    </row>
    <row r="11" spans="1:12">
      <c r="A11" s="5">
        <f t="shared" si="1"/>
        <v>7</v>
      </c>
      <c r="B11" s="99" t="s">
        <v>8</v>
      </c>
      <c r="C11" s="103"/>
      <c r="D11" s="18" t="s">
        <v>2</v>
      </c>
      <c r="E11" s="15">
        <v>4</v>
      </c>
      <c r="F11" s="50">
        <v>660</v>
      </c>
      <c r="G11" s="50">
        <f t="shared" si="0"/>
        <v>2640</v>
      </c>
      <c r="H11" s="119"/>
      <c r="I11" s="119"/>
    </row>
    <row r="12" spans="1:12">
      <c r="A12" s="5">
        <f t="shared" si="1"/>
        <v>8</v>
      </c>
      <c r="B12" s="99" t="s">
        <v>9</v>
      </c>
      <c r="C12" s="103"/>
      <c r="D12" s="18" t="s">
        <v>2</v>
      </c>
      <c r="E12" s="15">
        <v>0</v>
      </c>
      <c r="F12" s="50">
        <v>800</v>
      </c>
      <c r="G12" s="50">
        <f t="shared" si="0"/>
        <v>0</v>
      </c>
      <c r="H12" s="119"/>
      <c r="I12" s="119"/>
    </row>
    <row r="13" spans="1:12">
      <c r="A13" s="5">
        <f t="shared" si="1"/>
        <v>9</v>
      </c>
      <c r="B13" s="17" t="s">
        <v>10</v>
      </c>
      <c r="C13" s="14"/>
      <c r="D13" s="18" t="s">
        <v>2</v>
      </c>
      <c r="E13" s="18">
        <v>52</v>
      </c>
      <c r="F13" s="50">
        <v>60</v>
      </c>
      <c r="G13" s="50">
        <f t="shared" si="0"/>
        <v>3120</v>
      </c>
      <c r="H13" s="119"/>
      <c r="I13" s="119"/>
    </row>
    <row r="14" spans="1:12">
      <c r="A14" s="5">
        <f t="shared" si="1"/>
        <v>10</v>
      </c>
      <c r="B14" s="104" t="s">
        <v>11</v>
      </c>
      <c r="C14" s="104"/>
      <c r="D14" s="19" t="s">
        <v>2</v>
      </c>
      <c r="E14" s="18">
        <v>52</v>
      </c>
      <c r="F14" s="50">
        <v>25</v>
      </c>
      <c r="G14" s="50">
        <f t="shared" si="0"/>
        <v>1300</v>
      </c>
      <c r="H14" s="119"/>
      <c r="I14" s="119"/>
    </row>
    <row r="15" spans="1:12">
      <c r="A15" s="5">
        <f t="shared" si="1"/>
        <v>11</v>
      </c>
      <c r="B15" s="99" t="s">
        <v>12</v>
      </c>
      <c r="C15" s="100"/>
      <c r="D15" s="18" t="s">
        <v>13</v>
      </c>
      <c r="E15" s="15">
        <v>3</v>
      </c>
      <c r="F15" s="50">
        <v>1900</v>
      </c>
      <c r="G15" s="50">
        <f t="shared" si="0"/>
        <v>5700</v>
      </c>
      <c r="H15" s="119"/>
      <c r="I15" s="128"/>
    </row>
    <row r="16" spans="1:12">
      <c r="A16" s="5">
        <f t="shared" si="1"/>
        <v>12</v>
      </c>
      <c r="B16" s="99" t="s">
        <v>79</v>
      </c>
      <c r="C16" s="100"/>
      <c r="D16" s="18" t="s">
        <v>2</v>
      </c>
      <c r="E16" s="15">
        <v>3</v>
      </c>
      <c r="F16" s="50">
        <v>650</v>
      </c>
      <c r="G16" s="50">
        <f t="shared" si="0"/>
        <v>1950</v>
      </c>
      <c r="H16" s="119"/>
      <c r="I16" s="128"/>
    </row>
    <row r="17" spans="1:9">
      <c r="A17" s="5">
        <f t="shared" si="1"/>
        <v>13</v>
      </c>
      <c r="B17" s="99" t="s">
        <v>14</v>
      </c>
      <c r="C17" s="100"/>
      <c r="D17" s="18" t="s">
        <v>2</v>
      </c>
      <c r="E17" s="15">
        <v>7</v>
      </c>
      <c r="F17" s="50">
        <v>1400</v>
      </c>
      <c r="G17" s="50">
        <f t="shared" si="0"/>
        <v>9800</v>
      </c>
      <c r="H17" s="119"/>
      <c r="I17" s="128"/>
    </row>
    <row r="18" spans="1:9">
      <c r="A18" s="5">
        <f t="shared" si="1"/>
        <v>14</v>
      </c>
      <c r="B18" s="99" t="s">
        <v>15</v>
      </c>
      <c r="C18" s="100"/>
      <c r="D18" s="18" t="s">
        <v>2</v>
      </c>
      <c r="E18" s="15">
        <v>0.5</v>
      </c>
      <c r="F18" s="50">
        <v>2300</v>
      </c>
      <c r="G18" s="50">
        <f t="shared" si="0"/>
        <v>1150</v>
      </c>
      <c r="H18" s="119"/>
      <c r="I18" s="128"/>
    </row>
    <row r="19" spans="1:9">
      <c r="A19" s="5">
        <f t="shared" si="1"/>
        <v>15</v>
      </c>
      <c r="B19" s="17" t="s">
        <v>16</v>
      </c>
      <c r="C19" s="14"/>
      <c r="D19" s="18" t="s">
        <v>2</v>
      </c>
      <c r="E19" s="15">
        <v>0</v>
      </c>
      <c r="F19" s="50">
        <v>280</v>
      </c>
      <c r="G19" s="50">
        <f t="shared" si="0"/>
        <v>0</v>
      </c>
      <c r="H19" s="119"/>
      <c r="I19" s="128"/>
    </row>
    <row r="20" spans="1:9">
      <c r="A20" s="5">
        <f t="shared" si="1"/>
        <v>16</v>
      </c>
      <c r="B20" s="17" t="s">
        <v>17</v>
      </c>
      <c r="C20" s="14"/>
      <c r="D20" s="18" t="s">
        <v>2</v>
      </c>
      <c r="E20" s="15">
        <v>6</v>
      </c>
      <c r="F20" s="50">
        <v>180</v>
      </c>
      <c r="G20" s="50">
        <f t="shared" si="0"/>
        <v>1080</v>
      </c>
      <c r="H20" s="119"/>
      <c r="I20" s="128"/>
    </row>
    <row r="21" spans="1:9">
      <c r="A21" s="5">
        <f t="shared" si="1"/>
        <v>17</v>
      </c>
      <c r="B21" s="17" t="s">
        <v>18</v>
      </c>
      <c r="C21" s="14"/>
      <c r="D21" s="18" t="s">
        <v>2</v>
      </c>
      <c r="E21" s="15">
        <v>0</v>
      </c>
      <c r="F21" s="50">
        <v>500</v>
      </c>
      <c r="G21" s="50">
        <f t="shared" si="0"/>
        <v>0</v>
      </c>
      <c r="H21" s="119"/>
      <c r="I21" s="128"/>
    </row>
    <row r="22" spans="1:9">
      <c r="A22" s="5">
        <f t="shared" si="1"/>
        <v>18</v>
      </c>
      <c r="B22" s="17" t="s">
        <v>19</v>
      </c>
      <c r="C22" s="14"/>
      <c r="D22" s="18" t="s">
        <v>20</v>
      </c>
      <c r="E22" s="15">
        <v>0</v>
      </c>
      <c r="F22" s="50">
        <v>115</v>
      </c>
      <c r="G22" s="50">
        <f t="shared" si="0"/>
        <v>0</v>
      </c>
      <c r="H22" s="119"/>
      <c r="I22" s="128"/>
    </row>
    <row r="23" spans="1:9">
      <c r="A23" s="5">
        <f t="shared" si="1"/>
        <v>19</v>
      </c>
      <c r="B23" s="17" t="s">
        <v>21</v>
      </c>
      <c r="C23" s="14"/>
      <c r="D23" s="19" t="s">
        <v>20</v>
      </c>
      <c r="E23" s="18">
        <v>0</v>
      </c>
      <c r="F23" s="50">
        <v>115</v>
      </c>
      <c r="G23" s="50">
        <f t="shared" si="0"/>
        <v>0</v>
      </c>
      <c r="H23" s="119"/>
      <c r="I23" s="128"/>
    </row>
    <row r="24" spans="1:9">
      <c r="A24" s="5">
        <f t="shared" si="1"/>
        <v>20</v>
      </c>
      <c r="B24" s="92" t="s">
        <v>22</v>
      </c>
      <c r="C24" s="93"/>
      <c r="D24" s="18" t="s">
        <v>2</v>
      </c>
      <c r="E24" s="15">
        <v>0</v>
      </c>
      <c r="F24" s="50">
        <v>700</v>
      </c>
      <c r="G24" s="50">
        <f t="shared" si="0"/>
        <v>0</v>
      </c>
      <c r="H24" s="119"/>
      <c r="I24" s="128"/>
    </row>
    <row r="25" spans="1:9">
      <c r="A25" s="5">
        <f t="shared" si="1"/>
        <v>21</v>
      </c>
      <c r="B25" s="17" t="s">
        <v>23</v>
      </c>
      <c r="C25" s="14"/>
      <c r="D25" s="18" t="s">
        <v>2</v>
      </c>
      <c r="E25" s="15">
        <v>0</v>
      </c>
      <c r="F25" s="50">
        <v>180</v>
      </c>
      <c r="G25" s="50">
        <f t="shared" si="0"/>
        <v>0</v>
      </c>
      <c r="H25" s="119"/>
      <c r="I25" s="128"/>
    </row>
    <row r="26" spans="1:9">
      <c r="A26" s="5">
        <f t="shared" si="1"/>
        <v>22</v>
      </c>
      <c r="B26" s="94" t="s">
        <v>24</v>
      </c>
      <c r="C26" s="95"/>
      <c r="D26" s="18" t="s">
        <v>2</v>
      </c>
      <c r="E26" s="15">
        <v>0</v>
      </c>
      <c r="F26" s="50">
        <v>96</v>
      </c>
      <c r="G26" s="50">
        <f t="shared" si="0"/>
        <v>0</v>
      </c>
      <c r="H26" s="119"/>
      <c r="I26" s="128"/>
    </row>
    <row r="27" spans="1:9">
      <c r="A27" s="5">
        <f t="shared" si="1"/>
        <v>23</v>
      </c>
      <c r="B27" s="96" t="s">
        <v>25</v>
      </c>
      <c r="C27" s="95"/>
      <c r="D27" s="18" t="s">
        <v>26</v>
      </c>
      <c r="E27" s="15">
        <v>0</v>
      </c>
      <c r="F27" s="50">
        <v>65000</v>
      </c>
      <c r="G27" s="50">
        <f t="shared" si="0"/>
        <v>0</v>
      </c>
      <c r="H27" s="119"/>
      <c r="I27" s="128"/>
    </row>
    <row r="28" spans="1:9">
      <c r="A28" s="5">
        <f t="shared" si="1"/>
        <v>24</v>
      </c>
      <c r="B28" s="96" t="s">
        <v>27</v>
      </c>
      <c r="C28" s="95"/>
      <c r="D28" s="18" t="s">
        <v>26</v>
      </c>
      <c r="E28" s="15">
        <v>0</v>
      </c>
      <c r="F28" s="50">
        <v>65000</v>
      </c>
      <c r="G28" s="50">
        <f t="shared" si="0"/>
        <v>0</v>
      </c>
      <c r="H28" s="119"/>
      <c r="I28" s="128"/>
    </row>
    <row r="29" spans="1:9">
      <c r="A29" s="5">
        <f t="shared" si="1"/>
        <v>25</v>
      </c>
      <c r="B29" s="92" t="s">
        <v>28</v>
      </c>
      <c r="C29" s="95"/>
      <c r="D29" s="18" t="s">
        <v>26</v>
      </c>
      <c r="E29" s="15">
        <v>0.24</v>
      </c>
      <c r="F29" s="50">
        <v>65000</v>
      </c>
      <c r="G29" s="50">
        <f t="shared" si="0"/>
        <v>15600</v>
      </c>
      <c r="H29" s="119"/>
      <c r="I29" s="128"/>
    </row>
    <row r="30" spans="1:9" s="1" customFormat="1">
      <c r="A30" s="5">
        <f t="shared" si="1"/>
        <v>26</v>
      </c>
      <c r="B30" s="92" t="s">
        <v>78</v>
      </c>
      <c r="C30" s="95"/>
      <c r="D30" s="18"/>
      <c r="E30" s="15"/>
      <c r="F30" s="50"/>
      <c r="G30" s="50">
        <v>1223.5999999999999</v>
      </c>
      <c r="H30" s="119"/>
      <c r="I30" s="128"/>
    </row>
    <row r="31" spans="1:9" s="1" customFormat="1">
      <c r="A31" s="11"/>
      <c r="B31" s="92" t="s">
        <v>85</v>
      </c>
      <c r="C31" s="95"/>
      <c r="D31" s="17"/>
      <c r="E31" s="15"/>
      <c r="F31" s="49"/>
      <c r="G31" s="50">
        <f>SUM(G5:G30)</f>
        <v>56033.599999999999</v>
      </c>
      <c r="H31" s="119"/>
      <c r="I31" s="128"/>
    </row>
    <row r="32" spans="1:9" s="1" customFormat="1">
      <c r="A32" s="11"/>
      <c r="B32" s="106" t="s">
        <v>86</v>
      </c>
      <c r="C32" s="107"/>
      <c r="D32" s="17"/>
      <c r="E32" s="15"/>
      <c r="F32" s="49"/>
      <c r="G32" s="67">
        <f>G31/1.18</f>
        <v>47486.101694915254</v>
      </c>
      <c r="H32" s="119"/>
      <c r="I32" s="128"/>
    </row>
    <row r="33" spans="1:9" s="1" customFormat="1">
      <c r="A33" s="4"/>
      <c r="B33" s="4"/>
      <c r="C33" s="4"/>
      <c r="D33" s="4"/>
      <c r="E33" s="4"/>
      <c r="F33" s="4"/>
      <c r="G33" s="4"/>
      <c r="H33" s="4"/>
      <c r="I33" s="4"/>
    </row>
    <row r="34" spans="1:9" s="1" customFormat="1">
      <c r="A34" s="2"/>
      <c r="B34" s="2"/>
      <c r="C34" s="2"/>
      <c r="D34" s="2"/>
      <c r="E34" s="2"/>
      <c r="F34" s="4"/>
      <c r="G34" s="4"/>
      <c r="H34" s="105"/>
      <c r="I34" s="105"/>
    </row>
  </sheetData>
  <mergeCells count="55">
    <mergeCell ref="H30:I30"/>
    <mergeCell ref="H31:I31"/>
    <mergeCell ref="H32:I32"/>
    <mergeCell ref="B30:C30"/>
    <mergeCell ref="H34:I34"/>
    <mergeCell ref="B31:C31"/>
    <mergeCell ref="B32:C32"/>
    <mergeCell ref="H25:I25"/>
    <mergeCell ref="H12:I12"/>
    <mergeCell ref="H13:I13"/>
    <mergeCell ref="H14:I14"/>
    <mergeCell ref="H19:I19"/>
    <mergeCell ref="H20:I20"/>
    <mergeCell ref="H26:I26"/>
    <mergeCell ref="H27:I27"/>
    <mergeCell ref="H28:I28"/>
    <mergeCell ref="H29:I29"/>
    <mergeCell ref="B26:C26"/>
    <mergeCell ref="B27:C27"/>
    <mergeCell ref="B28:C28"/>
    <mergeCell ref="B29:C29"/>
    <mergeCell ref="B17:C17"/>
    <mergeCell ref="H17:I17"/>
    <mergeCell ref="B18:C18"/>
    <mergeCell ref="H18:I18"/>
    <mergeCell ref="B24:C24"/>
    <mergeCell ref="H21:I21"/>
    <mergeCell ref="H22:I22"/>
    <mergeCell ref="H23:I23"/>
    <mergeCell ref="H24:I24"/>
    <mergeCell ref="B16:C16"/>
    <mergeCell ref="H16:I16"/>
    <mergeCell ref="B9:C9"/>
    <mergeCell ref="H9:I9"/>
    <mergeCell ref="B10:C10"/>
    <mergeCell ref="H10:I10"/>
    <mergeCell ref="B11:C11"/>
    <mergeCell ref="H11:I11"/>
    <mergeCell ref="B12:C12"/>
    <mergeCell ref="B14:C14"/>
    <mergeCell ref="B15:C15"/>
    <mergeCell ref="H15:I15"/>
    <mergeCell ref="B6:C6"/>
    <mergeCell ref="H6:I6"/>
    <mergeCell ref="B7:C7"/>
    <mergeCell ref="H7:I7"/>
    <mergeCell ref="B8:C8"/>
    <mergeCell ref="H8:I8"/>
    <mergeCell ref="A1:L1"/>
    <mergeCell ref="B5:C5"/>
    <mergeCell ref="H5:I5"/>
    <mergeCell ref="A2:I2"/>
    <mergeCell ref="B3:C3"/>
    <mergeCell ref="H3:I3"/>
    <mergeCell ref="B4:C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4"/>
  <sheetViews>
    <sheetView workbookViewId="0">
      <selection activeCell="C36" sqref="C36"/>
    </sheetView>
  </sheetViews>
  <sheetFormatPr defaultRowHeight="15"/>
  <cols>
    <col min="1" max="1" width="7.28515625" style="4" customWidth="1"/>
    <col min="2" max="2" width="9.140625" style="4"/>
    <col min="3" max="3" width="39.42578125" style="4" customWidth="1"/>
    <col min="4" max="4" width="9.140625" style="4" customWidth="1"/>
    <col min="5" max="5" width="9.140625" style="4" hidden="1" customWidth="1"/>
    <col min="6" max="6" width="8.28515625" style="4" customWidth="1"/>
    <col min="7" max="7" width="12.28515625" style="4" bestFit="1" customWidth="1"/>
    <col min="8" max="8" width="13.42578125" style="4" bestFit="1" customWidth="1"/>
    <col min="9" max="9" width="9.140625" style="4"/>
    <col min="10" max="10" width="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s="55" customFormat="1" ht="45" customHeight="1">
      <c r="A3" s="51" t="s">
        <v>48</v>
      </c>
      <c r="B3" s="109" t="s">
        <v>91</v>
      </c>
      <c r="C3" s="110"/>
      <c r="D3" s="53" t="s">
        <v>80</v>
      </c>
      <c r="E3" s="52"/>
      <c r="F3" s="53" t="s">
        <v>81</v>
      </c>
      <c r="G3" s="53" t="s">
        <v>83</v>
      </c>
      <c r="H3" s="53" t="s">
        <v>82</v>
      </c>
      <c r="I3" s="111" t="s">
        <v>84</v>
      </c>
      <c r="J3" s="113"/>
    </row>
    <row r="4" spans="1:12" ht="26.25">
      <c r="A4" s="5"/>
      <c r="B4" s="114" t="s">
        <v>0</v>
      </c>
      <c r="C4" s="115"/>
      <c r="D4" s="8"/>
      <c r="E4" s="6"/>
      <c r="F4" s="7"/>
      <c r="G4" s="71"/>
      <c r="H4" s="71"/>
      <c r="I4" s="7"/>
      <c r="J4" s="10"/>
    </row>
    <row r="5" spans="1:12">
      <c r="A5" s="5">
        <v>1</v>
      </c>
      <c r="B5" s="94" t="s">
        <v>1</v>
      </c>
      <c r="C5" s="108"/>
      <c r="D5" s="12" t="s">
        <v>2</v>
      </c>
      <c r="E5" s="14"/>
      <c r="F5" s="15">
        <v>0</v>
      </c>
      <c r="G5" s="49">
        <v>5000</v>
      </c>
      <c r="H5" s="49">
        <f t="shared" ref="H5:H29" si="0">F5*G5</f>
        <v>0</v>
      </c>
      <c r="I5" s="97"/>
      <c r="J5" s="102"/>
    </row>
    <row r="6" spans="1:12">
      <c r="A6" s="5">
        <f>A5+1</f>
        <v>2</v>
      </c>
      <c r="B6" s="94" t="s">
        <v>3</v>
      </c>
      <c r="C6" s="108"/>
      <c r="D6" s="12" t="s">
        <v>2</v>
      </c>
      <c r="E6" s="14"/>
      <c r="F6" s="15">
        <v>0</v>
      </c>
      <c r="G6" s="49">
        <v>2500</v>
      </c>
      <c r="H6" s="49">
        <f t="shared" si="0"/>
        <v>0</v>
      </c>
      <c r="I6" s="97"/>
      <c r="J6" s="102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4"/>
      <c r="F7" s="15">
        <v>1</v>
      </c>
      <c r="G7" s="49">
        <v>4000</v>
      </c>
      <c r="H7" s="49">
        <f t="shared" si="0"/>
        <v>4000</v>
      </c>
      <c r="I7" s="97"/>
      <c r="J7" s="102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4"/>
      <c r="F8" s="15">
        <v>0</v>
      </c>
      <c r="G8" s="49">
        <v>4600</v>
      </c>
      <c r="H8" s="49">
        <f t="shared" si="0"/>
        <v>0</v>
      </c>
      <c r="I8" s="97"/>
      <c r="J8" s="102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4"/>
      <c r="F9" s="15">
        <v>0</v>
      </c>
      <c r="G9" s="49">
        <v>1432</v>
      </c>
      <c r="H9" s="49">
        <f t="shared" si="0"/>
        <v>0</v>
      </c>
      <c r="I9" s="97"/>
      <c r="J9" s="102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4"/>
      <c r="F10" s="15">
        <v>0</v>
      </c>
      <c r="G10" s="49">
        <v>985</v>
      </c>
      <c r="H10" s="49">
        <f t="shared" si="0"/>
        <v>0</v>
      </c>
      <c r="I10" s="97"/>
      <c r="J10" s="102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4"/>
      <c r="F11" s="15">
        <v>2</v>
      </c>
      <c r="G11" s="49">
        <v>660</v>
      </c>
      <c r="H11" s="49">
        <f t="shared" si="0"/>
        <v>1320</v>
      </c>
      <c r="I11" s="97"/>
      <c r="J11" s="102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4"/>
      <c r="F12" s="15">
        <v>0</v>
      </c>
      <c r="G12" s="49">
        <v>800</v>
      </c>
      <c r="H12" s="49">
        <f t="shared" si="0"/>
        <v>0</v>
      </c>
      <c r="I12" s="16"/>
      <c r="J12" s="20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4"/>
      <c r="F13" s="18">
        <v>12</v>
      </c>
      <c r="G13" s="49">
        <v>60</v>
      </c>
      <c r="H13" s="49">
        <f t="shared" si="0"/>
        <v>720</v>
      </c>
      <c r="I13" s="16"/>
      <c r="J13" s="20"/>
    </row>
    <row r="14" spans="1:12">
      <c r="A14" s="5">
        <f t="shared" si="1"/>
        <v>10</v>
      </c>
      <c r="B14" s="104" t="s">
        <v>11</v>
      </c>
      <c r="C14" s="104"/>
      <c r="D14" s="12" t="s">
        <v>2</v>
      </c>
      <c r="E14" s="19"/>
      <c r="F14" s="18">
        <v>12</v>
      </c>
      <c r="G14" s="49">
        <v>25</v>
      </c>
      <c r="H14" s="49">
        <f t="shared" si="0"/>
        <v>300</v>
      </c>
      <c r="I14" s="16"/>
      <c r="J14" s="20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4"/>
      <c r="F15" s="15">
        <v>3</v>
      </c>
      <c r="G15" s="50">
        <v>1900</v>
      </c>
      <c r="H15" s="49">
        <f t="shared" si="0"/>
        <v>5700</v>
      </c>
      <c r="I15" s="97"/>
      <c r="J15" s="9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4"/>
      <c r="F16" s="15">
        <v>3</v>
      </c>
      <c r="G16" s="50">
        <v>650</v>
      </c>
      <c r="H16" s="49">
        <f t="shared" si="0"/>
        <v>1950</v>
      </c>
      <c r="I16" s="97"/>
      <c r="J16" s="98"/>
    </row>
    <row r="17" spans="1:10">
      <c r="A17" s="5">
        <f t="shared" si="1"/>
        <v>13</v>
      </c>
      <c r="B17" s="99" t="s">
        <v>14</v>
      </c>
      <c r="C17" s="100"/>
      <c r="D17" s="12" t="s">
        <v>2</v>
      </c>
      <c r="E17" s="14"/>
      <c r="F17" s="15">
        <v>7</v>
      </c>
      <c r="G17" s="50">
        <v>1400</v>
      </c>
      <c r="H17" s="49">
        <f t="shared" si="0"/>
        <v>9800</v>
      </c>
      <c r="I17" s="97"/>
      <c r="J17" s="98"/>
    </row>
    <row r="18" spans="1:10">
      <c r="A18" s="5">
        <f t="shared" si="1"/>
        <v>14</v>
      </c>
      <c r="B18" s="99" t="s">
        <v>15</v>
      </c>
      <c r="C18" s="100"/>
      <c r="D18" s="12" t="s">
        <v>2</v>
      </c>
      <c r="E18" s="14"/>
      <c r="F18" s="15">
        <v>0.5</v>
      </c>
      <c r="G18" s="50">
        <v>2300</v>
      </c>
      <c r="H18" s="49">
        <f t="shared" si="0"/>
        <v>1150</v>
      </c>
      <c r="I18" s="97"/>
      <c r="J18" s="98"/>
    </row>
    <row r="19" spans="1:10">
      <c r="A19" s="5">
        <f t="shared" si="1"/>
        <v>15</v>
      </c>
      <c r="B19" s="17" t="s">
        <v>16</v>
      </c>
      <c r="C19" s="14"/>
      <c r="D19" s="12" t="s">
        <v>2</v>
      </c>
      <c r="E19" s="14"/>
      <c r="F19" s="15">
        <v>0</v>
      </c>
      <c r="G19" s="49">
        <v>280</v>
      </c>
      <c r="H19" s="49">
        <f t="shared" si="0"/>
        <v>0</v>
      </c>
      <c r="I19" s="16"/>
      <c r="J19" s="20"/>
    </row>
    <row r="20" spans="1:10">
      <c r="A20" s="5">
        <f t="shared" si="1"/>
        <v>16</v>
      </c>
      <c r="B20" s="17" t="s">
        <v>17</v>
      </c>
      <c r="C20" s="14"/>
      <c r="D20" s="12" t="s">
        <v>2</v>
      </c>
      <c r="E20" s="14"/>
      <c r="F20" s="15">
        <v>6</v>
      </c>
      <c r="G20" s="49">
        <v>180</v>
      </c>
      <c r="H20" s="49">
        <f t="shared" si="0"/>
        <v>1080</v>
      </c>
      <c r="I20" s="16"/>
      <c r="J20" s="20"/>
    </row>
    <row r="21" spans="1:10">
      <c r="A21" s="5">
        <f t="shared" si="1"/>
        <v>17</v>
      </c>
      <c r="B21" s="17" t="s">
        <v>18</v>
      </c>
      <c r="C21" s="14"/>
      <c r="D21" s="12" t="s">
        <v>2</v>
      </c>
      <c r="E21" s="14"/>
      <c r="F21" s="15">
        <v>0</v>
      </c>
      <c r="G21" s="49">
        <v>500</v>
      </c>
      <c r="H21" s="49">
        <f t="shared" si="0"/>
        <v>0</v>
      </c>
      <c r="I21" s="16"/>
      <c r="J21" s="20"/>
    </row>
    <row r="22" spans="1:10">
      <c r="A22" s="5">
        <f t="shared" si="1"/>
        <v>18</v>
      </c>
      <c r="B22" s="17" t="s">
        <v>19</v>
      </c>
      <c r="C22" s="14"/>
      <c r="D22" s="12" t="s">
        <v>20</v>
      </c>
      <c r="E22" s="14"/>
      <c r="F22" s="15">
        <v>3</v>
      </c>
      <c r="G22" s="49">
        <v>115</v>
      </c>
      <c r="H22" s="49">
        <f t="shared" si="0"/>
        <v>345</v>
      </c>
      <c r="I22" s="16"/>
      <c r="J22" s="20"/>
    </row>
    <row r="23" spans="1:10">
      <c r="A23" s="5">
        <f t="shared" si="1"/>
        <v>19</v>
      </c>
      <c r="B23" s="17" t="s">
        <v>21</v>
      </c>
      <c r="C23" s="14"/>
      <c r="D23" s="12" t="s">
        <v>20</v>
      </c>
      <c r="E23" s="19"/>
      <c r="F23" s="18">
        <v>1</v>
      </c>
      <c r="G23" s="49">
        <v>115</v>
      </c>
      <c r="H23" s="49">
        <f t="shared" si="0"/>
        <v>115</v>
      </c>
      <c r="I23" s="16"/>
      <c r="J23" s="20"/>
    </row>
    <row r="24" spans="1:10">
      <c r="A24" s="5">
        <f t="shared" si="1"/>
        <v>20</v>
      </c>
      <c r="B24" s="92" t="s">
        <v>22</v>
      </c>
      <c r="C24" s="93"/>
      <c r="D24" s="12" t="s">
        <v>2</v>
      </c>
      <c r="E24" s="14"/>
      <c r="F24" s="15">
        <v>0</v>
      </c>
      <c r="G24" s="49">
        <v>700</v>
      </c>
      <c r="H24" s="49">
        <f t="shared" si="0"/>
        <v>0</v>
      </c>
      <c r="I24" s="16"/>
      <c r="J24" s="20"/>
    </row>
    <row r="25" spans="1:10">
      <c r="A25" s="5">
        <f t="shared" si="1"/>
        <v>21</v>
      </c>
      <c r="B25" s="17" t="s">
        <v>23</v>
      </c>
      <c r="C25" s="14"/>
      <c r="D25" s="12" t="s">
        <v>2</v>
      </c>
      <c r="E25" s="14"/>
      <c r="F25" s="15">
        <v>2</v>
      </c>
      <c r="G25" s="49">
        <v>180</v>
      </c>
      <c r="H25" s="49">
        <f t="shared" si="0"/>
        <v>360</v>
      </c>
      <c r="I25" s="16"/>
      <c r="J25" s="20"/>
    </row>
    <row r="26" spans="1:10">
      <c r="A26" s="5">
        <f t="shared" si="1"/>
        <v>22</v>
      </c>
      <c r="B26" s="94" t="s">
        <v>24</v>
      </c>
      <c r="C26" s="95"/>
      <c r="D26" s="12" t="s">
        <v>2</v>
      </c>
      <c r="E26" s="14"/>
      <c r="F26" s="15">
        <v>2</v>
      </c>
      <c r="G26" s="49">
        <v>96</v>
      </c>
      <c r="H26" s="49">
        <f t="shared" si="0"/>
        <v>192</v>
      </c>
      <c r="I26" s="16"/>
      <c r="J26" s="20"/>
    </row>
    <row r="27" spans="1:10">
      <c r="A27" s="5">
        <f t="shared" si="1"/>
        <v>23</v>
      </c>
      <c r="B27" s="96" t="s">
        <v>25</v>
      </c>
      <c r="C27" s="95"/>
      <c r="D27" s="12" t="s">
        <v>26</v>
      </c>
      <c r="E27" s="14"/>
      <c r="F27" s="15">
        <v>0</v>
      </c>
      <c r="G27" s="49">
        <v>65000</v>
      </c>
      <c r="H27" s="49">
        <f t="shared" si="0"/>
        <v>0</v>
      </c>
      <c r="I27" s="16"/>
      <c r="J27" s="20"/>
    </row>
    <row r="28" spans="1:10">
      <c r="A28" s="5">
        <f t="shared" si="1"/>
        <v>24</v>
      </c>
      <c r="B28" s="96" t="s">
        <v>27</v>
      </c>
      <c r="C28" s="95"/>
      <c r="D28" s="12" t="s">
        <v>26</v>
      </c>
      <c r="E28" s="14"/>
      <c r="F28" s="15">
        <v>0</v>
      </c>
      <c r="G28" s="49">
        <v>65000</v>
      </c>
      <c r="H28" s="49">
        <f t="shared" si="0"/>
        <v>0</v>
      </c>
      <c r="I28" s="16"/>
      <c r="J28" s="20"/>
    </row>
    <row r="29" spans="1:10">
      <c r="A29" s="5">
        <f t="shared" si="1"/>
        <v>25</v>
      </c>
      <c r="B29" s="92" t="s">
        <v>28</v>
      </c>
      <c r="C29" s="95"/>
      <c r="D29" s="12" t="s">
        <v>26</v>
      </c>
      <c r="E29" s="14"/>
      <c r="F29" s="15">
        <v>0.2</v>
      </c>
      <c r="G29" s="49">
        <v>65000</v>
      </c>
      <c r="H29" s="49">
        <f t="shared" si="0"/>
        <v>13000</v>
      </c>
      <c r="I29" s="16"/>
      <c r="J29" s="20"/>
    </row>
    <row r="30" spans="1:10" s="1" customFormat="1">
      <c r="A30" s="5">
        <f t="shared" si="1"/>
        <v>26</v>
      </c>
      <c r="B30" s="92" t="s">
        <v>78</v>
      </c>
      <c r="C30" s="95"/>
      <c r="D30" s="12"/>
      <c r="E30" s="14"/>
      <c r="F30" s="15"/>
      <c r="G30" s="49"/>
      <c r="H30" s="49">
        <v>893.69</v>
      </c>
      <c r="I30" s="16"/>
      <c r="J30" s="20"/>
    </row>
    <row r="31" spans="1:10" s="1" customFormat="1">
      <c r="A31" s="11"/>
      <c r="B31" s="92" t="s">
        <v>85</v>
      </c>
      <c r="C31" s="95"/>
      <c r="D31" s="17"/>
      <c r="E31" s="14"/>
      <c r="F31" s="15"/>
      <c r="G31" s="49"/>
      <c r="H31" s="49">
        <f>SUM(H5:H30)</f>
        <v>40925.69</v>
      </c>
      <c r="I31" s="16"/>
      <c r="J31" s="20"/>
    </row>
    <row r="32" spans="1:10" s="3" customFormat="1">
      <c r="A32" s="57"/>
      <c r="B32" s="106" t="s">
        <v>86</v>
      </c>
      <c r="C32" s="107"/>
      <c r="D32" s="58"/>
      <c r="E32" s="60"/>
      <c r="F32" s="61"/>
      <c r="G32" s="62"/>
      <c r="H32" s="67">
        <f>H31/1.18</f>
        <v>34682.788135593226</v>
      </c>
      <c r="I32" s="64"/>
      <c r="J32" s="65"/>
    </row>
    <row r="33" spans="1:10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1" customFormat="1">
      <c r="A34" s="2"/>
      <c r="B34" s="2"/>
      <c r="C34" s="2"/>
      <c r="D34" s="2"/>
      <c r="E34" s="2"/>
      <c r="F34" s="2"/>
      <c r="G34" s="4"/>
      <c r="H34" s="4"/>
      <c r="I34" s="105"/>
      <c r="J34" s="105"/>
    </row>
  </sheetData>
  <mergeCells count="38">
    <mergeCell ref="B30:C30"/>
    <mergeCell ref="I34:J34"/>
    <mergeCell ref="B31:C31"/>
    <mergeCell ref="B32:C32"/>
    <mergeCell ref="B26:C26"/>
    <mergeCell ref="B27:C27"/>
    <mergeCell ref="B28:C28"/>
    <mergeCell ref="B29:C29"/>
    <mergeCell ref="B17:C17"/>
    <mergeCell ref="I17:J17"/>
    <mergeCell ref="B18:C18"/>
    <mergeCell ref="I18:J18"/>
    <mergeCell ref="B24:C24"/>
    <mergeCell ref="B16:C16"/>
    <mergeCell ref="I16:J16"/>
    <mergeCell ref="B9:C9"/>
    <mergeCell ref="I9:J9"/>
    <mergeCell ref="B10:C10"/>
    <mergeCell ref="I10:J10"/>
    <mergeCell ref="B11:C11"/>
    <mergeCell ref="I11:J11"/>
    <mergeCell ref="B12:C12"/>
    <mergeCell ref="B14:C14"/>
    <mergeCell ref="B15:C15"/>
    <mergeCell ref="I15:J15"/>
    <mergeCell ref="B6:C6"/>
    <mergeCell ref="I6:J6"/>
    <mergeCell ref="B7:C7"/>
    <mergeCell ref="I7:J7"/>
    <mergeCell ref="B8:C8"/>
    <mergeCell ref="I8:J8"/>
    <mergeCell ref="A1:L1"/>
    <mergeCell ref="B5:C5"/>
    <mergeCell ref="I5:J5"/>
    <mergeCell ref="A2:J2"/>
    <mergeCell ref="B3:C3"/>
    <mergeCell ref="I3:J3"/>
    <mergeCell ref="B4:C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6"/>
  <sheetViews>
    <sheetView workbookViewId="0">
      <selection activeCell="D30" sqref="D30"/>
    </sheetView>
  </sheetViews>
  <sheetFormatPr defaultRowHeight="15"/>
  <cols>
    <col min="1" max="1" width="6" style="4" customWidth="1"/>
    <col min="2" max="2" width="9.140625" style="4"/>
    <col min="3" max="3" width="39.140625" style="4" customWidth="1"/>
    <col min="4" max="4" width="9.7109375" style="4" customWidth="1"/>
    <col min="5" max="5" width="0.7109375" style="4" customWidth="1"/>
    <col min="6" max="7" width="9.140625" style="4" hidden="1" customWidth="1"/>
    <col min="8" max="8" width="9.140625" style="4"/>
    <col min="9" max="9" width="12.140625" style="4" bestFit="1" customWidth="1"/>
    <col min="10" max="10" width="13.140625" style="4" customWidth="1"/>
    <col min="11" max="11" width="7.5703125" style="4" customWidth="1"/>
    <col min="12" max="12" width="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"/>
      <c r="L4" s="10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1</v>
      </c>
      <c r="I5" s="49">
        <v>5000</v>
      </c>
      <c r="J5" s="49">
        <f t="shared" ref="J5:J29" si="0">H5*I5</f>
        <v>5000</v>
      </c>
      <c r="K5" s="97"/>
      <c r="L5" s="102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0</v>
      </c>
      <c r="I6" s="49">
        <v>2500</v>
      </c>
      <c r="J6" s="49">
        <f t="shared" si="0"/>
        <v>0</v>
      </c>
      <c r="K6" s="97"/>
      <c r="L6" s="102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97"/>
      <c r="L7" s="102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97"/>
      <c r="L8" s="102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2</v>
      </c>
      <c r="I9" s="49">
        <v>1432</v>
      </c>
      <c r="J9" s="49">
        <f t="shared" si="0"/>
        <v>2864</v>
      </c>
      <c r="K9" s="97"/>
      <c r="L9" s="102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0</v>
      </c>
      <c r="I10" s="49">
        <v>985</v>
      </c>
      <c r="J10" s="49">
        <f t="shared" si="0"/>
        <v>0</v>
      </c>
      <c r="K10" s="97"/>
      <c r="L10" s="102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2</v>
      </c>
      <c r="I11" s="49">
        <v>660</v>
      </c>
      <c r="J11" s="49">
        <f t="shared" si="0"/>
        <v>1320</v>
      </c>
      <c r="K11" s="97"/>
      <c r="L11" s="102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6"/>
      <c r="L12" s="20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24</v>
      </c>
      <c r="I13" s="49">
        <v>60</v>
      </c>
      <c r="J13" s="49">
        <f t="shared" si="0"/>
        <v>1440</v>
      </c>
      <c r="K13" s="16"/>
      <c r="L13" s="20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24</v>
      </c>
      <c r="I14" s="49">
        <v>25</v>
      </c>
      <c r="J14" s="49">
        <f t="shared" si="0"/>
        <v>600</v>
      </c>
      <c r="K14" s="16"/>
      <c r="L14" s="20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97"/>
      <c r="L15" s="9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97"/>
      <c r="L16" s="98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97"/>
      <c r="L17" s="98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97"/>
      <c r="L18" s="98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49">
        <f t="shared" si="0"/>
        <v>0</v>
      </c>
      <c r="K19" s="16"/>
      <c r="L19" s="20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49">
        <f t="shared" si="0"/>
        <v>1080</v>
      </c>
      <c r="K20" s="16"/>
      <c r="L20" s="20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6"/>
      <c r="L21" s="20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4</v>
      </c>
      <c r="I22" s="49">
        <v>115</v>
      </c>
      <c r="J22" s="49">
        <f t="shared" si="0"/>
        <v>460</v>
      </c>
      <c r="K22" s="16"/>
      <c r="L22" s="20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1.6</v>
      </c>
      <c r="I23" s="49">
        <v>115</v>
      </c>
      <c r="J23" s="49">
        <f t="shared" si="0"/>
        <v>184</v>
      </c>
      <c r="K23" s="16"/>
      <c r="L23" s="20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6"/>
      <c r="L24" s="20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6"/>
      <c r="L25" s="20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6"/>
      <c r="L26" s="20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6"/>
      <c r="L27" s="20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16"/>
      <c r="L28" s="20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0.26</v>
      </c>
      <c r="I29" s="49">
        <v>65000</v>
      </c>
      <c r="J29" s="49">
        <f t="shared" si="0"/>
        <v>16900</v>
      </c>
      <c r="K29" s="16"/>
      <c r="L29" s="20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1288.1199999999999</v>
      </c>
      <c r="K30" s="16"/>
      <c r="L30" s="20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58988.12</v>
      </c>
      <c r="K31" s="16"/>
      <c r="L31" s="20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2">
        <f>J31/1.18</f>
        <v>49989.932203389835</v>
      </c>
      <c r="K32" s="64"/>
      <c r="L32" s="65"/>
    </row>
    <row r="33" spans="1:13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73"/>
      <c r="L33" s="73"/>
      <c r="M33" s="78"/>
    </row>
    <row r="34" spans="1:13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16"/>
      <c r="L34" s="116"/>
      <c r="M34" s="78"/>
    </row>
    <row r="35" spans="1:13">
      <c r="K35" s="73"/>
      <c r="L35" s="73"/>
      <c r="M35" s="78"/>
    </row>
    <row r="36" spans="1:13">
      <c r="K36" s="73"/>
      <c r="L36" s="73"/>
      <c r="M36" s="78"/>
    </row>
  </sheetData>
  <mergeCells count="41">
    <mergeCell ref="B18:C18"/>
    <mergeCell ref="K18:L18"/>
    <mergeCell ref="D23:F23"/>
    <mergeCell ref="B30:C30"/>
    <mergeCell ref="K34:L34"/>
    <mergeCell ref="B31:C31"/>
    <mergeCell ref="B32:C32"/>
    <mergeCell ref="B26:C26"/>
    <mergeCell ref="B27:C27"/>
    <mergeCell ref="B28:C28"/>
    <mergeCell ref="B29:C29"/>
    <mergeCell ref="B24:C24"/>
    <mergeCell ref="B12:C12"/>
    <mergeCell ref="B14:C14"/>
    <mergeCell ref="D14:F14"/>
    <mergeCell ref="B15:C15"/>
    <mergeCell ref="K15:L15"/>
    <mergeCell ref="B17:C17"/>
    <mergeCell ref="K17:L17"/>
    <mergeCell ref="B6:C6"/>
    <mergeCell ref="K6:L6"/>
    <mergeCell ref="B7:C7"/>
    <mergeCell ref="K7:L7"/>
    <mergeCell ref="B8:C8"/>
    <mergeCell ref="K8:L8"/>
    <mergeCell ref="B16:C16"/>
    <mergeCell ref="K16:L16"/>
    <mergeCell ref="B9:C9"/>
    <mergeCell ref="K9:L9"/>
    <mergeCell ref="B10:C10"/>
    <mergeCell ref="K10:L10"/>
    <mergeCell ref="B11:C11"/>
    <mergeCell ref="K11:L11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4"/>
  <sheetViews>
    <sheetView zoomScale="90" zoomScaleNormal="90" workbookViewId="0">
      <selection activeCell="C38" sqref="C38"/>
    </sheetView>
  </sheetViews>
  <sheetFormatPr defaultRowHeight="15"/>
  <cols>
    <col min="1" max="1" width="7.5703125" style="4" customWidth="1"/>
    <col min="2" max="2" width="9.140625" style="4"/>
    <col min="3" max="3" width="38.140625" style="4" customWidth="1"/>
    <col min="4" max="4" width="8.5703125" style="4" customWidth="1"/>
    <col min="5" max="7" width="9.140625" style="4" hidden="1" customWidth="1"/>
    <col min="8" max="8" width="8.42578125" style="4" customWidth="1"/>
    <col min="9" max="9" width="12.85546875" style="4" bestFit="1" customWidth="1"/>
    <col min="10" max="10" width="13.42578125" style="4" bestFit="1" customWidth="1"/>
    <col min="11" max="11" width="9.140625" style="4"/>
    <col min="12" max="12" width="3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30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1"/>
      <c r="J4" s="71"/>
      <c r="K4" s="117"/>
      <c r="L4" s="118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49">
        <f t="shared" ref="J5:J29" si="0">H5*I5</f>
        <v>0</v>
      </c>
      <c r="K5" s="117"/>
      <c r="L5" s="118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49">
        <f t="shared" si="0"/>
        <v>2500</v>
      </c>
      <c r="K6" s="117"/>
      <c r="L6" s="118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117"/>
      <c r="L7" s="118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117"/>
      <c r="L8" s="118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49">
        <f t="shared" si="0"/>
        <v>0</v>
      </c>
      <c r="K9" s="117"/>
      <c r="L9" s="118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49">
        <f t="shared" si="0"/>
        <v>1970</v>
      </c>
      <c r="K10" s="117"/>
      <c r="L10" s="118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117"/>
      <c r="L11" s="118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17"/>
      <c r="L12" s="118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117"/>
      <c r="L13" s="118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117"/>
      <c r="L14" s="118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117"/>
      <c r="L15" s="118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117"/>
      <c r="L16" s="118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117"/>
      <c r="L17" s="118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117"/>
      <c r="L18" s="118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49">
        <f t="shared" si="0"/>
        <v>0</v>
      </c>
      <c r="K19" s="117"/>
      <c r="L19" s="118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49">
        <f t="shared" si="0"/>
        <v>1080</v>
      </c>
      <c r="K20" s="117"/>
      <c r="L20" s="118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17"/>
      <c r="L21" s="118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1</v>
      </c>
      <c r="I22" s="49">
        <v>115</v>
      </c>
      <c r="J22" s="49">
        <f t="shared" si="0"/>
        <v>115</v>
      </c>
      <c r="K22" s="117"/>
      <c r="L22" s="118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0.7</v>
      </c>
      <c r="I23" s="49">
        <v>115</v>
      </c>
      <c r="J23" s="49">
        <f t="shared" si="0"/>
        <v>80.5</v>
      </c>
      <c r="K23" s="117"/>
      <c r="L23" s="118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0</v>
      </c>
      <c r="I24" s="49">
        <v>700</v>
      </c>
      <c r="J24" s="49">
        <f t="shared" si="0"/>
        <v>0</v>
      </c>
      <c r="K24" s="117"/>
      <c r="L24" s="118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17"/>
      <c r="L25" s="118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17"/>
      <c r="L26" s="118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17"/>
      <c r="L27" s="118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117"/>
      <c r="L28" s="118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0.1</v>
      </c>
      <c r="I29" s="49">
        <v>65000</v>
      </c>
      <c r="J29" s="49">
        <f t="shared" si="0"/>
        <v>6500</v>
      </c>
      <c r="K29" s="117"/>
      <c r="L29" s="118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1006.77</v>
      </c>
      <c r="K30" s="117"/>
      <c r="L30" s="118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46104.27</v>
      </c>
      <c r="K31" s="117"/>
      <c r="L31" s="118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7">
        <f>J31/1.18</f>
        <v>39071.41525423729</v>
      </c>
      <c r="K32" s="117"/>
      <c r="L32" s="118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 ht="14.25" customHeigh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25:L25"/>
    <mergeCell ref="K26:L26"/>
    <mergeCell ref="K27:L27"/>
    <mergeCell ref="K28:L28"/>
    <mergeCell ref="K29:L29"/>
    <mergeCell ref="B30:C30"/>
    <mergeCell ref="K34:L34"/>
    <mergeCell ref="B31:C31"/>
    <mergeCell ref="B32:C32"/>
    <mergeCell ref="K32:L32"/>
    <mergeCell ref="K30:L30"/>
    <mergeCell ref="K31:L31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K19:L19"/>
    <mergeCell ref="K20:L20"/>
    <mergeCell ref="K21:L21"/>
    <mergeCell ref="K22:L22"/>
    <mergeCell ref="K23:L23"/>
    <mergeCell ref="K24:L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K12:L12"/>
    <mergeCell ref="K13:L13"/>
    <mergeCell ref="K14:L14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  <mergeCell ref="K4:L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4"/>
  <sheetViews>
    <sheetView workbookViewId="0">
      <selection activeCell="A34" sqref="A34:XFD34"/>
    </sheetView>
  </sheetViews>
  <sheetFormatPr defaultRowHeight="15"/>
  <cols>
    <col min="1" max="1" width="6.42578125" style="4" customWidth="1"/>
    <col min="2" max="2" width="9.140625" style="4"/>
    <col min="3" max="3" width="39" style="4" customWidth="1"/>
    <col min="4" max="4" width="8.7109375" style="4" customWidth="1"/>
    <col min="5" max="7" width="9.140625" style="4" hidden="1" customWidth="1"/>
    <col min="8" max="8" width="8.7109375" style="4" customWidth="1"/>
    <col min="9" max="9" width="12.28515625" style="4" bestFit="1" customWidth="1"/>
    <col min="10" max="10" width="13.42578125" style="4" bestFit="1" customWidth="1"/>
    <col min="11" max="11" width="9.140625" style="4"/>
    <col min="12" max="12" width="4.710937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6"/>
      <c r="L4" s="77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49">
        <f t="shared" ref="J5:J29" si="0">H5*I5</f>
        <v>0</v>
      </c>
      <c r="K5" s="76"/>
      <c r="L5" s="77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49">
        <f t="shared" si="0"/>
        <v>2500</v>
      </c>
      <c r="K6" s="76"/>
      <c r="L6" s="77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76"/>
      <c r="L7" s="77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76"/>
      <c r="L8" s="77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49">
        <f t="shared" si="0"/>
        <v>0</v>
      </c>
      <c r="K9" s="76"/>
      <c r="L9" s="77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49">
        <f t="shared" si="0"/>
        <v>1970</v>
      </c>
      <c r="K10" s="76"/>
      <c r="L10" s="77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76"/>
      <c r="L11" s="77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76"/>
      <c r="L12" s="77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76"/>
      <c r="L13" s="77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76"/>
      <c r="L14" s="77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76"/>
      <c r="L15" s="77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76"/>
      <c r="L16" s="77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76"/>
      <c r="L17" s="77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76"/>
      <c r="L18" s="77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0</v>
      </c>
      <c r="I19" s="49">
        <v>280</v>
      </c>
      <c r="J19" s="49">
        <f t="shared" si="0"/>
        <v>0</v>
      </c>
      <c r="K19" s="76"/>
      <c r="L19" s="77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6</v>
      </c>
      <c r="I20" s="49">
        <v>180</v>
      </c>
      <c r="J20" s="49">
        <f t="shared" si="0"/>
        <v>1080</v>
      </c>
      <c r="K20" s="76"/>
      <c r="L20" s="77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76"/>
      <c r="L21" s="77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2.5</v>
      </c>
      <c r="I22" s="49">
        <v>115</v>
      </c>
      <c r="J22" s="49">
        <f t="shared" si="0"/>
        <v>287.5</v>
      </c>
      <c r="K22" s="76"/>
      <c r="L22" s="77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1</v>
      </c>
      <c r="I23" s="49">
        <v>115</v>
      </c>
      <c r="J23" s="49">
        <f t="shared" si="0"/>
        <v>115</v>
      </c>
      <c r="K23" s="76"/>
      <c r="L23" s="77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76"/>
      <c r="L24" s="77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76"/>
      <c r="L25" s="77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76"/>
      <c r="L26" s="77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76"/>
      <c r="L27" s="77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76"/>
      <c r="L28" s="77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0.15</v>
      </c>
      <c r="I29" s="49">
        <v>65000</v>
      </c>
      <c r="J29" s="49">
        <f t="shared" si="0"/>
        <v>9750</v>
      </c>
      <c r="K29" s="76"/>
      <c r="L29" s="77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1099.5899999999999</v>
      </c>
      <c r="K30" s="76"/>
      <c r="L30" s="77"/>
    </row>
    <row r="31" spans="1:12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50354.09</v>
      </c>
      <c r="K31" s="76"/>
      <c r="L31" s="77"/>
    </row>
    <row r="32" spans="1:12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7">
        <f>J31/1.18</f>
        <v>42672.957627118645</v>
      </c>
      <c r="K32" s="76"/>
      <c r="L32" s="77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30">
    <mergeCell ref="B30:C30"/>
    <mergeCell ref="K34:L34"/>
    <mergeCell ref="B31:C31"/>
    <mergeCell ref="B32:C32"/>
    <mergeCell ref="B26:C26"/>
    <mergeCell ref="B27:C27"/>
    <mergeCell ref="B28:C28"/>
    <mergeCell ref="B29:C29"/>
    <mergeCell ref="B17:C17"/>
    <mergeCell ref="B18:C18"/>
    <mergeCell ref="D23:F23"/>
    <mergeCell ref="B24:C24"/>
    <mergeCell ref="B16:C16"/>
    <mergeCell ref="D14:F14"/>
    <mergeCell ref="B15:C15"/>
    <mergeCell ref="B6:C6"/>
    <mergeCell ref="B7:C7"/>
    <mergeCell ref="B8:C8"/>
    <mergeCell ref="B9:C9"/>
    <mergeCell ref="B10:C10"/>
    <mergeCell ref="B11:C11"/>
    <mergeCell ref="B12:C12"/>
    <mergeCell ref="B14:C14"/>
    <mergeCell ref="A1:L1"/>
    <mergeCell ref="B5:C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4"/>
  <sheetViews>
    <sheetView workbookViewId="0">
      <selection activeCell="R14" sqref="R14"/>
    </sheetView>
  </sheetViews>
  <sheetFormatPr defaultRowHeight="15"/>
  <cols>
    <col min="1" max="1" width="6" style="4" customWidth="1"/>
    <col min="2" max="2" width="9.140625" style="4"/>
    <col min="3" max="3" width="39.42578125" style="4" customWidth="1"/>
    <col min="4" max="4" width="9.140625" style="4" customWidth="1"/>
    <col min="5" max="5" width="9.140625" style="4" hidden="1" customWidth="1"/>
    <col min="6" max="7" width="0.140625" style="4" customWidth="1"/>
    <col min="8" max="8" width="9.28515625" style="4" bestFit="1" customWidth="1"/>
    <col min="9" max="9" width="12.28515625" style="4" bestFit="1" customWidth="1"/>
    <col min="10" max="10" width="13.42578125" style="4" bestFit="1" customWidth="1"/>
    <col min="11" max="11" width="9.140625" style="4"/>
    <col min="12" max="12" width="3.5703125" style="4" customWidth="1"/>
  </cols>
  <sheetData>
    <row r="1" spans="1:12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6.25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</row>
    <row r="4" spans="1:12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7"/>
      <c r="L4" s="10"/>
    </row>
    <row r="5" spans="1:12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0</v>
      </c>
      <c r="I5" s="49">
        <v>5000</v>
      </c>
      <c r="J5" s="49">
        <f t="shared" ref="J5:J29" si="0">H5*I5</f>
        <v>0</v>
      </c>
      <c r="K5" s="119"/>
      <c r="L5" s="119"/>
    </row>
    <row r="6" spans="1:12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1</v>
      </c>
      <c r="I6" s="49">
        <v>2500</v>
      </c>
      <c r="J6" s="49">
        <f t="shared" si="0"/>
        <v>2500</v>
      </c>
      <c r="K6" s="119"/>
      <c r="L6" s="119"/>
    </row>
    <row r="7" spans="1:12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2</v>
      </c>
      <c r="I7" s="49">
        <v>4000</v>
      </c>
      <c r="J7" s="49">
        <f t="shared" si="0"/>
        <v>8000</v>
      </c>
      <c r="K7" s="119"/>
      <c r="L7" s="119"/>
    </row>
    <row r="8" spans="1:12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0</v>
      </c>
      <c r="I8" s="49">
        <v>4600</v>
      </c>
      <c r="J8" s="49">
        <f t="shared" si="0"/>
        <v>0</v>
      </c>
      <c r="K8" s="119"/>
      <c r="L8" s="119"/>
    </row>
    <row r="9" spans="1:12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0</v>
      </c>
      <c r="I9" s="49">
        <v>1432</v>
      </c>
      <c r="J9" s="49">
        <f t="shared" si="0"/>
        <v>0</v>
      </c>
      <c r="K9" s="119"/>
      <c r="L9" s="119"/>
    </row>
    <row r="10" spans="1:12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2</v>
      </c>
      <c r="I10" s="49">
        <v>985</v>
      </c>
      <c r="J10" s="49">
        <f t="shared" si="0"/>
        <v>1970</v>
      </c>
      <c r="K10" s="119"/>
      <c r="L10" s="119"/>
    </row>
    <row r="11" spans="1:12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4</v>
      </c>
      <c r="I11" s="49">
        <v>660</v>
      </c>
      <c r="J11" s="49">
        <f t="shared" si="0"/>
        <v>2640</v>
      </c>
      <c r="K11" s="119"/>
      <c r="L11" s="119"/>
    </row>
    <row r="12" spans="1:12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0</v>
      </c>
      <c r="I12" s="49">
        <v>800</v>
      </c>
      <c r="J12" s="49">
        <f t="shared" si="0"/>
        <v>0</v>
      </c>
      <c r="K12" s="119"/>
      <c r="L12" s="119"/>
    </row>
    <row r="13" spans="1:12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119"/>
      <c r="L13" s="119"/>
    </row>
    <row r="14" spans="1:12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119"/>
      <c r="L14" s="119"/>
    </row>
    <row r="15" spans="1:12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3</v>
      </c>
      <c r="I15" s="50">
        <v>1900</v>
      </c>
      <c r="J15" s="49">
        <f t="shared" si="0"/>
        <v>5700</v>
      </c>
      <c r="K15" s="119"/>
      <c r="L15" s="119"/>
    </row>
    <row r="16" spans="1:12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3</v>
      </c>
      <c r="I16" s="50">
        <v>650</v>
      </c>
      <c r="J16" s="49">
        <f t="shared" si="0"/>
        <v>1950</v>
      </c>
      <c r="K16" s="119"/>
      <c r="L16" s="119"/>
    </row>
    <row r="17" spans="1:12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7</v>
      </c>
      <c r="I17" s="50">
        <v>1400</v>
      </c>
      <c r="J17" s="49">
        <f t="shared" si="0"/>
        <v>9800</v>
      </c>
      <c r="K17" s="119"/>
      <c r="L17" s="119"/>
    </row>
    <row r="18" spans="1:12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119"/>
      <c r="L18" s="119"/>
    </row>
    <row r="19" spans="1:12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5</v>
      </c>
      <c r="I19" s="49">
        <v>280</v>
      </c>
      <c r="J19" s="49">
        <f t="shared" si="0"/>
        <v>1400</v>
      </c>
      <c r="K19" s="119"/>
      <c r="L19" s="119"/>
    </row>
    <row r="20" spans="1:12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49">
        <f t="shared" si="0"/>
        <v>0</v>
      </c>
      <c r="K20" s="119"/>
      <c r="L20" s="119"/>
    </row>
    <row r="21" spans="1:12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19"/>
      <c r="L21" s="119"/>
    </row>
    <row r="22" spans="1:12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8</v>
      </c>
      <c r="I22" s="49">
        <v>115</v>
      </c>
      <c r="J22" s="49">
        <f t="shared" si="0"/>
        <v>920</v>
      </c>
      <c r="K22" s="119"/>
      <c r="L22" s="119"/>
    </row>
    <row r="23" spans="1:12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3.2</v>
      </c>
      <c r="I23" s="49">
        <v>115</v>
      </c>
      <c r="J23" s="49">
        <f t="shared" si="0"/>
        <v>368</v>
      </c>
      <c r="K23" s="119"/>
      <c r="L23" s="119"/>
    </row>
    <row r="24" spans="1:12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19"/>
      <c r="L24" s="119"/>
    </row>
    <row r="25" spans="1:12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19"/>
      <c r="L25" s="119"/>
    </row>
    <row r="26" spans="1:12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19"/>
      <c r="L26" s="119"/>
    </row>
    <row r="27" spans="1:12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0</v>
      </c>
      <c r="I27" s="49">
        <v>65000</v>
      </c>
      <c r="J27" s="49">
        <f t="shared" si="0"/>
        <v>0</v>
      </c>
      <c r="K27" s="119"/>
      <c r="L27" s="119"/>
    </row>
    <row r="28" spans="1:12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0.6</v>
      </c>
      <c r="I28" s="49">
        <v>65000</v>
      </c>
      <c r="J28" s="49">
        <f t="shared" si="0"/>
        <v>39000</v>
      </c>
      <c r="K28" s="119"/>
      <c r="L28" s="119"/>
    </row>
    <row r="29" spans="1:12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49">
        <f t="shared" si="0"/>
        <v>0</v>
      </c>
      <c r="K29" s="119"/>
      <c r="L29" s="119"/>
    </row>
    <row r="30" spans="1:12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1779.48</v>
      </c>
      <c r="K30" s="119"/>
      <c r="L30" s="119"/>
    </row>
    <row r="31" spans="1:12" s="1" customFormat="1">
      <c r="A31" s="11"/>
      <c r="B31" s="129" t="s">
        <v>85</v>
      </c>
      <c r="C31" s="131"/>
      <c r="D31" s="56"/>
      <c r="E31" s="56"/>
      <c r="F31" s="56"/>
      <c r="G31" s="56"/>
      <c r="H31" s="15"/>
      <c r="I31" s="50"/>
      <c r="J31" s="50">
        <f>SUM(J5:J30)</f>
        <v>81489.48</v>
      </c>
      <c r="K31" s="119"/>
      <c r="L31" s="119"/>
    </row>
    <row r="32" spans="1:12" s="3" customFormat="1">
      <c r="A32" s="57"/>
      <c r="B32" s="133" t="s">
        <v>86</v>
      </c>
      <c r="C32" s="134"/>
      <c r="D32" s="68"/>
      <c r="E32" s="68"/>
      <c r="F32" s="68"/>
      <c r="G32" s="68"/>
      <c r="H32" s="61"/>
      <c r="I32" s="67"/>
      <c r="J32" s="67">
        <f>J31/1.18</f>
        <v>69058.881355932201</v>
      </c>
      <c r="K32" s="119"/>
      <c r="L32" s="119"/>
    </row>
    <row r="33" spans="1:12" s="1" customForma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8">
    <mergeCell ref="K28:L28"/>
    <mergeCell ref="K29:L29"/>
    <mergeCell ref="K30:L30"/>
    <mergeCell ref="K31:L31"/>
    <mergeCell ref="K32:L32"/>
    <mergeCell ref="B30:C30"/>
    <mergeCell ref="K34:L34"/>
    <mergeCell ref="B31:C31"/>
    <mergeCell ref="B32:C32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M34"/>
  <sheetViews>
    <sheetView workbookViewId="0">
      <selection activeCell="N8" sqref="N8"/>
    </sheetView>
  </sheetViews>
  <sheetFormatPr defaultRowHeight="15"/>
  <cols>
    <col min="1" max="1" width="5.5703125" style="4" customWidth="1"/>
    <col min="2" max="2" width="9.140625" style="4"/>
    <col min="3" max="3" width="39.42578125" style="4" customWidth="1"/>
    <col min="4" max="4" width="8.5703125" style="4" customWidth="1"/>
    <col min="5" max="7" width="9.140625" style="4" hidden="1" customWidth="1"/>
    <col min="8" max="8" width="9.140625" style="4"/>
    <col min="9" max="9" width="12.140625" style="4" bestFit="1" customWidth="1"/>
    <col min="10" max="10" width="16.85546875" style="4" customWidth="1"/>
    <col min="11" max="11" width="9.140625" style="4"/>
    <col min="12" max="12" width="3.7109375" style="4" customWidth="1"/>
  </cols>
  <sheetData>
    <row r="1" spans="1:13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26.25">
      <c r="A2" s="91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s="55" customFormat="1" ht="45" customHeight="1">
      <c r="A3" s="51" t="s">
        <v>48</v>
      </c>
      <c r="B3" s="109" t="s">
        <v>91</v>
      </c>
      <c r="C3" s="110"/>
      <c r="D3" s="111" t="s">
        <v>80</v>
      </c>
      <c r="E3" s="112"/>
      <c r="F3" s="113"/>
      <c r="G3" s="52"/>
      <c r="H3" s="53" t="s">
        <v>81</v>
      </c>
      <c r="I3" s="53" t="s">
        <v>83</v>
      </c>
      <c r="J3" s="53" t="s">
        <v>82</v>
      </c>
      <c r="K3" s="111" t="s">
        <v>84</v>
      </c>
      <c r="L3" s="113"/>
      <c r="M3" s="145"/>
    </row>
    <row r="4" spans="1:13" ht="26.25">
      <c r="A4" s="5"/>
      <c r="B4" s="114" t="s">
        <v>0</v>
      </c>
      <c r="C4" s="115"/>
      <c r="D4" s="8"/>
      <c r="E4" s="6"/>
      <c r="F4" s="9"/>
      <c r="G4" s="6"/>
      <c r="H4" s="7"/>
      <c r="I4" s="7"/>
      <c r="J4" s="7"/>
      <c r="K4" s="120"/>
      <c r="L4" s="121"/>
      <c r="M4" s="146"/>
    </row>
    <row r="5" spans="1:13">
      <c r="A5" s="5">
        <v>1</v>
      </c>
      <c r="B5" s="94" t="s">
        <v>1</v>
      </c>
      <c r="C5" s="108"/>
      <c r="D5" s="12" t="s">
        <v>2</v>
      </c>
      <c r="E5" s="13"/>
      <c r="F5" s="14"/>
      <c r="G5" s="14"/>
      <c r="H5" s="15">
        <v>2</v>
      </c>
      <c r="I5" s="49">
        <v>5000</v>
      </c>
      <c r="J5" s="49">
        <f t="shared" ref="J5:J29" si="0">H5*I5</f>
        <v>10000</v>
      </c>
      <c r="K5" s="120"/>
      <c r="L5" s="121"/>
      <c r="M5" s="146"/>
    </row>
    <row r="6" spans="1:13">
      <c r="A6" s="5">
        <f>A5+1</f>
        <v>2</v>
      </c>
      <c r="B6" s="94" t="s">
        <v>3</v>
      </c>
      <c r="C6" s="108"/>
      <c r="D6" s="12" t="s">
        <v>2</v>
      </c>
      <c r="E6" s="13"/>
      <c r="F6" s="14"/>
      <c r="G6" s="14"/>
      <c r="H6" s="15">
        <v>0</v>
      </c>
      <c r="I6" s="49">
        <v>2500</v>
      </c>
      <c r="J6" s="49">
        <f t="shared" si="0"/>
        <v>0</v>
      </c>
      <c r="K6" s="120"/>
      <c r="L6" s="121"/>
      <c r="M6" s="146"/>
    </row>
    <row r="7" spans="1:13">
      <c r="A7" s="5">
        <f t="shared" ref="A7:A30" si="1">A6+1</f>
        <v>3</v>
      </c>
      <c r="B7" s="99" t="s">
        <v>4</v>
      </c>
      <c r="C7" s="103"/>
      <c r="D7" s="12" t="s">
        <v>2</v>
      </c>
      <c r="E7" s="13"/>
      <c r="F7" s="14"/>
      <c r="G7" s="14"/>
      <c r="H7" s="15">
        <v>0</v>
      </c>
      <c r="I7" s="49">
        <v>4000</v>
      </c>
      <c r="J7" s="49">
        <f t="shared" si="0"/>
        <v>0</v>
      </c>
      <c r="K7" s="120"/>
      <c r="L7" s="121"/>
      <c r="M7" s="146"/>
    </row>
    <row r="8" spans="1:13">
      <c r="A8" s="5">
        <f t="shared" si="1"/>
        <v>4</v>
      </c>
      <c r="B8" s="99" t="s">
        <v>5</v>
      </c>
      <c r="C8" s="103"/>
      <c r="D8" s="12" t="s">
        <v>2</v>
      </c>
      <c r="E8" s="13"/>
      <c r="F8" s="14"/>
      <c r="G8" s="14"/>
      <c r="H8" s="15">
        <v>2</v>
      </c>
      <c r="I8" s="49">
        <v>4600</v>
      </c>
      <c r="J8" s="49">
        <f t="shared" si="0"/>
        <v>9200</v>
      </c>
      <c r="K8" s="120"/>
      <c r="L8" s="121"/>
      <c r="M8" s="146"/>
    </row>
    <row r="9" spans="1:13">
      <c r="A9" s="5">
        <f t="shared" si="1"/>
        <v>5</v>
      </c>
      <c r="B9" s="99" t="s">
        <v>6</v>
      </c>
      <c r="C9" s="103"/>
      <c r="D9" s="12" t="s">
        <v>2</v>
      </c>
      <c r="E9" s="13"/>
      <c r="F9" s="14"/>
      <c r="G9" s="14"/>
      <c r="H9" s="15">
        <v>4</v>
      </c>
      <c r="I9" s="49">
        <v>1432</v>
      </c>
      <c r="J9" s="49">
        <f t="shared" si="0"/>
        <v>5728</v>
      </c>
      <c r="K9" s="120"/>
      <c r="L9" s="121"/>
      <c r="M9" s="146"/>
    </row>
    <row r="10" spans="1:13">
      <c r="A10" s="5">
        <f t="shared" si="1"/>
        <v>6</v>
      </c>
      <c r="B10" s="99" t="s">
        <v>7</v>
      </c>
      <c r="C10" s="103"/>
      <c r="D10" s="12" t="s">
        <v>2</v>
      </c>
      <c r="E10" s="13"/>
      <c r="F10" s="14"/>
      <c r="G10" s="14"/>
      <c r="H10" s="15">
        <v>0</v>
      </c>
      <c r="I10" s="49">
        <v>985</v>
      </c>
      <c r="J10" s="49">
        <f t="shared" si="0"/>
        <v>0</v>
      </c>
      <c r="K10" s="120"/>
      <c r="L10" s="121"/>
      <c r="M10" s="146"/>
    </row>
    <row r="11" spans="1:13">
      <c r="A11" s="5">
        <f t="shared" si="1"/>
        <v>7</v>
      </c>
      <c r="B11" s="99" t="s">
        <v>8</v>
      </c>
      <c r="C11" s="103"/>
      <c r="D11" s="12" t="s">
        <v>2</v>
      </c>
      <c r="E11" s="13"/>
      <c r="F11" s="14"/>
      <c r="G11" s="14"/>
      <c r="H11" s="15">
        <v>0</v>
      </c>
      <c r="I11" s="49">
        <v>660</v>
      </c>
      <c r="J11" s="49">
        <f t="shared" si="0"/>
        <v>0</v>
      </c>
      <c r="K11" s="120"/>
      <c r="L11" s="121"/>
      <c r="M11" s="146"/>
    </row>
    <row r="12" spans="1:13">
      <c r="A12" s="5">
        <f t="shared" si="1"/>
        <v>8</v>
      </c>
      <c r="B12" s="99" t="s">
        <v>9</v>
      </c>
      <c r="C12" s="103"/>
      <c r="D12" s="12" t="s">
        <v>2</v>
      </c>
      <c r="E12" s="13"/>
      <c r="F12" s="14"/>
      <c r="G12" s="14"/>
      <c r="H12" s="15">
        <v>4</v>
      </c>
      <c r="I12" s="49">
        <v>800</v>
      </c>
      <c r="J12" s="49">
        <f t="shared" si="0"/>
        <v>3200</v>
      </c>
      <c r="K12" s="120"/>
      <c r="L12" s="121"/>
      <c r="M12" s="146"/>
    </row>
    <row r="13" spans="1:13">
      <c r="A13" s="5">
        <f t="shared" si="1"/>
        <v>9</v>
      </c>
      <c r="B13" s="17" t="s">
        <v>10</v>
      </c>
      <c r="C13" s="14"/>
      <c r="D13" s="12" t="s">
        <v>2</v>
      </c>
      <c r="E13" s="13"/>
      <c r="F13" s="14"/>
      <c r="G13" s="14"/>
      <c r="H13" s="18">
        <v>36</v>
      </c>
      <c r="I13" s="49">
        <v>60</v>
      </c>
      <c r="J13" s="49">
        <f t="shared" si="0"/>
        <v>2160</v>
      </c>
      <c r="K13" s="120"/>
      <c r="L13" s="121"/>
      <c r="M13" s="146"/>
    </row>
    <row r="14" spans="1:13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49">
        <v>25</v>
      </c>
      <c r="J14" s="49">
        <f t="shared" si="0"/>
        <v>900</v>
      </c>
      <c r="K14" s="120"/>
      <c r="L14" s="121"/>
      <c r="M14" s="146"/>
    </row>
    <row r="15" spans="1:13">
      <c r="A15" s="5">
        <f t="shared" si="1"/>
        <v>11</v>
      </c>
      <c r="B15" s="99" t="s">
        <v>12</v>
      </c>
      <c r="C15" s="100"/>
      <c r="D15" s="12" t="s">
        <v>13</v>
      </c>
      <c r="E15" s="13"/>
      <c r="F15" s="14"/>
      <c r="G15" s="14"/>
      <c r="H15" s="15">
        <v>9</v>
      </c>
      <c r="I15" s="50">
        <v>1900</v>
      </c>
      <c r="J15" s="49">
        <f t="shared" si="0"/>
        <v>17100</v>
      </c>
      <c r="K15" s="120"/>
      <c r="L15" s="121"/>
      <c r="M15" s="146"/>
    </row>
    <row r="16" spans="1:13">
      <c r="A16" s="5">
        <f t="shared" si="1"/>
        <v>12</v>
      </c>
      <c r="B16" s="99" t="s">
        <v>79</v>
      </c>
      <c r="C16" s="100"/>
      <c r="D16" s="12" t="s">
        <v>2</v>
      </c>
      <c r="E16" s="13"/>
      <c r="F16" s="14"/>
      <c r="G16" s="14"/>
      <c r="H16" s="15">
        <v>9</v>
      </c>
      <c r="I16" s="50">
        <v>650</v>
      </c>
      <c r="J16" s="49">
        <f t="shared" si="0"/>
        <v>5850</v>
      </c>
      <c r="K16" s="120"/>
      <c r="L16" s="121"/>
      <c r="M16" s="146"/>
    </row>
    <row r="17" spans="1:13">
      <c r="A17" s="5">
        <f t="shared" si="1"/>
        <v>13</v>
      </c>
      <c r="B17" s="99" t="s">
        <v>14</v>
      </c>
      <c r="C17" s="100"/>
      <c r="D17" s="12" t="s">
        <v>2</v>
      </c>
      <c r="E17" s="13"/>
      <c r="F17" s="14"/>
      <c r="G17" s="14"/>
      <c r="H17" s="15">
        <v>17</v>
      </c>
      <c r="I17" s="50">
        <v>1400</v>
      </c>
      <c r="J17" s="49">
        <f t="shared" si="0"/>
        <v>23800</v>
      </c>
      <c r="K17" s="120"/>
      <c r="L17" s="121"/>
      <c r="M17" s="146"/>
    </row>
    <row r="18" spans="1:13">
      <c r="A18" s="5">
        <f t="shared" si="1"/>
        <v>14</v>
      </c>
      <c r="B18" s="99" t="s">
        <v>15</v>
      </c>
      <c r="C18" s="100"/>
      <c r="D18" s="12" t="s">
        <v>2</v>
      </c>
      <c r="E18" s="13"/>
      <c r="F18" s="14"/>
      <c r="G18" s="14"/>
      <c r="H18" s="15">
        <v>0.5</v>
      </c>
      <c r="I18" s="50">
        <v>2300</v>
      </c>
      <c r="J18" s="49">
        <f t="shared" si="0"/>
        <v>1150</v>
      </c>
      <c r="K18" s="120"/>
      <c r="L18" s="121"/>
      <c r="M18" s="146"/>
    </row>
    <row r="19" spans="1:13">
      <c r="A19" s="5">
        <f t="shared" si="1"/>
        <v>15</v>
      </c>
      <c r="B19" s="17" t="s">
        <v>16</v>
      </c>
      <c r="C19" s="14"/>
      <c r="D19" s="12" t="s">
        <v>2</v>
      </c>
      <c r="E19" s="13"/>
      <c r="F19" s="14"/>
      <c r="G19" s="14"/>
      <c r="H19" s="15">
        <v>5</v>
      </c>
      <c r="I19" s="49">
        <v>280</v>
      </c>
      <c r="J19" s="49">
        <f t="shared" si="0"/>
        <v>1400</v>
      </c>
      <c r="K19" s="120"/>
      <c r="L19" s="121"/>
      <c r="M19" s="146"/>
    </row>
    <row r="20" spans="1:13">
      <c r="A20" s="5">
        <f t="shared" si="1"/>
        <v>16</v>
      </c>
      <c r="B20" s="17" t="s">
        <v>17</v>
      </c>
      <c r="C20" s="14"/>
      <c r="D20" s="12" t="s">
        <v>2</v>
      </c>
      <c r="E20" s="13"/>
      <c r="F20" s="14"/>
      <c r="G20" s="14"/>
      <c r="H20" s="15">
        <v>0</v>
      </c>
      <c r="I20" s="49">
        <v>180</v>
      </c>
      <c r="J20" s="49">
        <f t="shared" si="0"/>
        <v>0</v>
      </c>
      <c r="K20" s="120"/>
      <c r="L20" s="121"/>
      <c r="M20" s="146"/>
    </row>
    <row r="21" spans="1:13">
      <c r="A21" s="5">
        <f t="shared" si="1"/>
        <v>17</v>
      </c>
      <c r="B21" s="17" t="s">
        <v>18</v>
      </c>
      <c r="C21" s="14"/>
      <c r="D21" s="12" t="s">
        <v>2</v>
      </c>
      <c r="E21" s="13"/>
      <c r="F21" s="14"/>
      <c r="G21" s="14"/>
      <c r="H21" s="15">
        <v>0</v>
      </c>
      <c r="I21" s="49">
        <v>500</v>
      </c>
      <c r="J21" s="49">
        <f t="shared" si="0"/>
        <v>0</v>
      </c>
      <c r="K21" s="120"/>
      <c r="L21" s="121"/>
      <c r="M21" s="146"/>
    </row>
    <row r="22" spans="1:13">
      <c r="A22" s="5">
        <f t="shared" si="1"/>
        <v>18</v>
      </c>
      <c r="B22" s="17" t="s">
        <v>19</v>
      </c>
      <c r="C22" s="14"/>
      <c r="D22" s="12" t="s">
        <v>20</v>
      </c>
      <c r="E22" s="13"/>
      <c r="F22" s="14"/>
      <c r="G22" s="14"/>
      <c r="H22" s="15">
        <v>23</v>
      </c>
      <c r="I22" s="49">
        <v>115</v>
      </c>
      <c r="J22" s="49">
        <f t="shared" si="0"/>
        <v>2645</v>
      </c>
      <c r="K22" s="120"/>
      <c r="L22" s="121"/>
      <c r="M22" s="146"/>
    </row>
    <row r="23" spans="1:13">
      <c r="A23" s="5">
        <f t="shared" si="1"/>
        <v>19</v>
      </c>
      <c r="B23" s="17" t="s">
        <v>21</v>
      </c>
      <c r="C23" s="14"/>
      <c r="D23" s="101" t="s">
        <v>20</v>
      </c>
      <c r="E23" s="101"/>
      <c r="F23" s="101"/>
      <c r="G23" s="19"/>
      <c r="H23" s="18">
        <v>9.1999999999999993</v>
      </c>
      <c r="I23" s="49">
        <v>115</v>
      </c>
      <c r="J23" s="49">
        <f t="shared" si="0"/>
        <v>1058</v>
      </c>
      <c r="K23" s="120"/>
      <c r="L23" s="121"/>
      <c r="M23" s="146"/>
    </row>
    <row r="24" spans="1:13">
      <c r="A24" s="5">
        <f t="shared" si="1"/>
        <v>20</v>
      </c>
      <c r="B24" s="92" t="s">
        <v>22</v>
      </c>
      <c r="C24" s="93"/>
      <c r="D24" s="12" t="s">
        <v>2</v>
      </c>
      <c r="E24" s="13"/>
      <c r="F24" s="14"/>
      <c r="G24" s="14"/>
      <c r="H24" s="15">
        <v>1</v>
      </c>
      <c r="I24" s="49">
        <v>700</v>
      </c>
      <c r="J24" s="49">
        <f t="shared" si="0"/>
        <v>700</v>
      </c>
      <c r="K24" s="120"/>
      <c r="L24" s="121"/>
      <c r="M24" s="146"/>
    </row>
    <row r="25" spans="1:13">
      <c r="A25" s="5">
        <f t="shared" si="1"/>
        <v>21</v>
      </c>
      <c r="B25" s="17" t="s">
        <v>23</v>
      </c>
      <c r="C25" s="14"/>
      <c r="D25" s="12" t="s">
        <v>2</v>
      </c>
      <c r="E25" s="13"/>
      <c r="F25" s="14"/>
      <c r="G25" s="14"/>
      <c r="H25" s="15">
        <v>2</v>
      </c>
      <c r="I25" s="49">
        <v>180</v>
      </c>
      <c r="J25" s="49">
        <f t="shared" si="0"/>
        <v>360</v>
      </c>
      <c r="K25" s="120"/>
      <c r="L25" s="121"/>
      <c r="M25" s="146"/>
    </row>
    <row r="26" spans="1:13">
      <c r="A26" s="5">
        <f t="shared" si="1"/>
        <v>22</v>
      </c>
      <c r="B26" s="94" t="s">
        <v>24</v>
      </c>
      <c r="C26" s="95"/>
      <c r="D26" s="12" t="s">
        <v>2</v>
      </c>
      <c r="E26" s="13"/>
      <c r="F26" s="14"/>
      <c r="G26" s="14"/>
      <c r="H26" s="15">
        <v>2</v>
      </c>
      <c r="I26" s="49">
        <v>96</v>
      </c>
      <c r="J26" s="49">
        <f t="shared" si="0"/>
        <v>192</v>
      </c>
      <c r="K26" s="120"/>
      <c r="L26" s="121"/>
      <c r="M26" s="146"/>
    </row>
    <row r="27" spans="1:13">
      <c r="A27" s="5">
        <f t="shared" si="1"/>
        <v>23</v>
      </c>
      <c r="B27" s="96" t="s">
        <v>25</v>
      </c>
      <c r="C27" s="95"/>
      <c r="D27" s="12" t="s">
        <v>26</v>
      </c>
      <c r="E27" s="13"/>
      <c r="F27" s="14"/>
      <c r="G27" s="14"/>
      <c r="H27" s="15">
        <v>2.5</v>
      </c>
      <c r="I27" s="49">
        <v>65000</v>
      </c>
      <c r="J27" s="49">
        <f t="shared" si="0"/>
        <v>162500</v>
      </c>
      <c r="K27" s="120"/>
      <c r="L27" s="121"/>
      <c r="M27" s="146"/>
    </row>
    <row r="28" spans="1:13">
      <c r="A28" s="5">
        <f t="shared" si="1"/>
        <v>24</v>
      </c>
      <c r="B28" s="96" t="s">
        <v>27</v>
      </c>
      <c r="C28" s="95"/>
      <c r="D28" s="12" t="s">
        <v>26</v>
      </c>
      <c r="E28" s="13"/>
      <c r="F28" s="14"/>
      <c r="G28" s="14"/>
      <c r="H28" s="15">
        <v>0</v>
      </c>
      <c r="I28" s="49">
        <v>65000</v>
      </c>
      <c r="J28" s="49">
        <f t="shared" si="0"/>
        <v>0</v>
      </c>
      <c r="K28" s="120"/>
      <c r="L28" s="121"/>
      <c r="M28" s="146"/>
    </row>
    <row r="29" spans="1:13">
      <c r="A29" s="5">
        <f t="shared" si="1"/>
        <v>25</v>
      </c>
      <c r="B29" s="92" t="s">
        <v>28</v>
      </c>
      <c r="C29" s="95"/>
      <c r="D29" s="12" t="s">
        <v>26</v>
      </c>
      <c r="E29" s="13"/>
      <c r="F29" s="14"/>
      <c r="G29" s="14"/>
      <c r="H29" s="15">
        <v>0</v>
      </c>
      <c r="I29" s="49">
        <v>65000</v>
      </c>
      <c r="J29" s="49">
        <f t="shared" si="0"/>
        <v>0</v>
      </c>
      <c r="K29" s="120"/>
      <c r="L29" s="121"/>
      <c r="M29" s="146"/>
    </row>
    <row r="30" spans="1:13" s="1" customFormat="1">
      <c r="A30" s="5">
        <f t="shared" si="1"/>
        <v>26</v>
      </c>
      <c r="B30" s="92" t="s">
        <v>78</v>
      </c>
      <c r="C30" s="95"/>
      <c r="D30" s="12"/>
      <c r="E30" s="13"/>
      <c r="F30" s="14"/>
      <c r="G30" s="14"/>
      <c r="H30" s="15"/>
      <c r="I30" s="49"/>
      <c r="J30" s="49">
        <v>5535.19</v>
      </c>
      <c r="K30" s="120"/>
      <c r="L30" s="121"/>
      <c r="M30" s="146"/>
    </row>
    <row r="31" spans="1:13" s="1" customFormat="1">
      <c r="A31" s="11"/>
      <c r="B31" s="92" t="s">
        <v>85</v>
      </c>
      <c r="C31" s="95"/>
      <c r="D31" s="17"/>
      <c r="E31" s="13"/>
      <c r="F31" s="14"/>
      <c r="G31" s="14"/>
      <c r="H31" s="15"/>
      <c r="I31" s="49"/>
      <c r="J31" s="49">
        <f>SUM(J5:J30)</f>
        <v>253478.19</v>
      </c>
      <c r="K31" s="120"/>
      <c r="L31" s="121"/>
      <c r="M31" s="146"/>
    </row>
    <row r="32" spans="1:13" s="3" customFormat="1">
      <c r="A32" s="57"/>
      <c r="B32" s="106" t="s">
        <v>86</v>
      </c>
      <c r="C32" s="107"/>
      <c r="D32" s="58"/>
      <c r="E32" s="59"/>
      <c r="F32" s="60"/>
      <c r="G32" s="60"/>
      <c r="H32" s="61"/>
      <c r="I32" s="62"/>
      <c r="J32" s="67">
        <f>J31/1.18</f>
        <v>214812.02542372883</v>
      </c>
      <c r="K32" s="120"/>
      <c r="L32" s="121"/>
      <c r="M32" s="147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</row>
  </sheetData>
  <mergeCells count="59">
    <mergeCell ref="K25:L25"/>
    <mergeCell ref="K26:L26"/>
    <mergeCell ref="K27:L27"/>
    <mergeCell ref="K28:L28"/>
    <mergeCell ref="K29:L29"/>
    <mergeCell ref="B30:C30"/>
    <mergeCell ref="K34:L34"/>
    <mergeCell ref="B31:C31"/>
    <mergeCell ref="B32:C32"/>
    <mergeCell ref="K32:L32"/>
    <mergeCell ref="K30:L30"/>
    <mergeCell ref="K31:L31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K19:L19"/>
    <mergeCell ref="K20:L20"/>
    <mergeCell ref="K21:L21"/>
    <mergeCell ref="K22:L22"/>
    <mergeCell ref="K23:L23"/>
    <mergeCell ref="K24:L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K12:L12"/>
    <mergeCell ref="K13:L13"/>
    <mergeCell ref="K14:L14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  <mergeCell ref="K4:L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M34"/>
  <sheetViews>
    <sheetView workbookViewId="0">
      <selection activeCell="M29" sqref="M29"/>
    </sheetView>
  </sheetViews>
  <sheetFormatPr defaultRowHeight="15"/>
  <cols>
    <col min="1" max="1" width="6.140625" style="4" customWidth="1"/>
    <col min="2" max="2" width="9.140625" style="4"/>
    <col min="3" max="3" width="40.28515625" style="4" customWidth="1"/>
    <col min="4" max="4" width="8.7109375" style="4" customWidth="1"/>
    <col min="5" max="6" width="9.140625" style="4" hidden="1" customWidth="1"/>
    <col min="7" max="7" width="0.140625" style="4" customWidth="1"/>
    <col min="8" max="8" width="9.140625" style="4"/>
    <col min="9" max="9" width="12.140625" style="4" bestFit="1" customWidth="1"/>
    <col min="10" max="10" width="13.140625" style="4" customWidth="1"/>
    <col min="11" max="11" width="9.140625" style="4"/>
    <col min="12" max="12" width="4.7109375" style="4" customWidth="1"/>
    <col min="13" max="13" width="9.140625" style="4"/>
  </cols>
  <sheetData>
    <row r="1" spans="1:13" s="1" customFormat="1" ht="26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26.25">
      <c r="A2" s="91" t="s">
        <v>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s="55" customFormat="1" ht="45" customHeight="1">
      <c r="A3" s="51" t="s">
        <v>48</v>
      </c>
      <c r="B3" s="109" t="s">
        <v>91</v>
      </c>
      <c r="C3" s="110"/>
      <c r="D3" s="123" t="s">
        <v>80</v>
      </c>
      <c r="E3" s="123"/>
      <c r="F3" s="123"/>
      <c r="G3" s="51"/>
      <c r="H3" s="51" t="s">
        <v>81</v>
      </c>
      <c r="I3" s="51" t="s">
        <v>83</v>
      </c>
      <c r="J3" s="51" t="s">
        <v>82</v>
      </c>
      <c r="K3" s="123" t="s">
        <v>84</v>
      </c>
      <c r="L3" s="123"/>
      <c r="M3" s="54"/>
    </row>
    <row r="4" spans="1:13" ht="26.25">
      <c r="A4" s="5"/>
      <c r="B4" s="124" t="s">
        <v>0</v>
      </c>
      <c r="C4" s="125"/>
      <c r="D4" s="69"/>
      <c r="E4" s="69"/>
      <c r="F4" s="69"/>
      <c r="G4" s="69"/>
      <c r="H4" s="5"/>
      <c r="I4" s="5"/>
      <c r="J4" s="5"/>
      <c r="K4" s="119"/>
      <c r="L4" s="119"/>
    </row>
    <row r="5" spans="1:13">
      <c r="A5" s="5">
        <v>1</v>
      </c>
      <c r="B5" s="122" t="s">
        <v>1</v>
      </c>
      <c r="C5" s="122"/>
      <c r="D5" s="18" t="s">
        <v>2</v>
      </c>
      <c r="E5" s="56"/>
      <c r="F5" s="56"/>
      <c r="G5" s="56"/>
      <c r="H5" s="15">
        <v>0</v>
      </c>
      <c r="I5" s="50">
        <v>5000</v>
      </c>
      <c r="J5" s="50">
        <f t="shared" ref="J5:J29" si="0">H5*I5</f>
        <v>0</v>
      </c>
      <c r="K5" s="119"/>
      <c r="L5" s="119"/>
    </row>
    <row r="6" spans="1:13">
      <c r="A6" s="5">
        <f>A5+1</f>
        <v>2</v>
      </c>
      <c r="B6" s="122" t="s">
        <v>3</v>
      </c>
      <c r="C6" s="122"/>
      <c r="D6" s="18" t="s">
        <v>2</v>
      </c>
      <c r="E6" s="56"/>
      <c r="F6" s="56"/>
      <c r="G6" s="56"/>
      <c r="H6" s="15">
        <v>1</v>
      </c>
      <c r="I6" s="50">
        <v>2500</v>
      </c>
      <c r="J6" s="50">
        <f t="shared" si="0"/>
        <v>2500</v>
      </c>
      <c r="K6" s="119"/>
      <c r="L6" s="119"/>
    </row>
    <row r="7" spans="1:13">
      <c r="A7" s="5">
        <f t="shared" ref="A7:A30" si="1">A6+1</f>
        <v>3</v>
      </c>
      <c r="B7" s="126" t="s">
        <v>4</v>
      </c>
      <c r="C7" s="126"/>
      <c r="D7" s="18" t="s">
        <v>2</v>
      </c>
      <c r="E7" s="56"/>
      <c r="F7" s="56"/>
      <c r="G7" s="56"/>
      <c r="H7" s="15">
        <v>2</v>
      </c>
      <c r="I7" s="50">
        <v>4000</v>
      </c>
      <c r="J7" s="50">
        <f t="shared" si="0"/>
        <v>8000</v>
      </c>
      <c r="K7" s="119"/>
      <c r="L7" s="119"/>
    </row>
    <row r="8" spans="1:13">
      <c r="A8" s="5">
        <f t="shared" si="1"/>
        <v>4</v>
      </c>
      <c r="B8" s="126" t="s">
        <v>5</v>
      </c>
      <c r="C8" s="126"/>
      <c r="D8" s="18" t="s">
        <v>2</v>
      </c>
      <c r="E8" s="56"/>
      <c r="F8" s="56"/>
      <c r="G8" s="56"/>
      <c r="H8" s="15">
        <v>0</v>
      </c>
      <c r="I8" s="50">
        <v>4600</v>
      </c>
      <c r="J8" s="50">
        <f t="shared" si="0"/>
        <v>0</v>
      </c>
      <c r="K8" s="119"/>
      <c r="L8" s="119"/>
    </row>
    <row r="9" spans="1:13">
      <c r="A9" s="5">
        <f t="shared" si="1"/>
        <v>5</v>
      </c>
      <c r="B9" s="126" t="s">
        <v>6</v>
      </c>
      <c r="C9" s="126"/>
      <c r="D9" s="18" t="s">
        <v>2</v>
      </c>
      <c r="E9" s="56"/>
      <c r="F9" s="56"/>
      <c r="G9" s="56"/>
      <c r="H9" s="15">
        <v>0</v>
      </c>
      <c r="I9" s="50">
        <v>1432</v>
      </c>
      <c r="J9" s="50">
        <f t="shared" si="0"/>
        <v>0</v>
      </c>
      <c r="K9" s="119"/>
      <c r="L9" s="119"/>
    </row>
    <row r="10" spans="1:13">
      <c r="A10" s="5">
        <f t="shared" si="1"/>
        <v>6</v>
      </c>
      <c r="B10" s="126" t="s">
        <v>7</v>
      </c>
      <c r="C10" s="126"/>
      <c r="D10" s="18" t="s">
        <v>2</v>
      </c>
      <c r="E10" s="56"/>
      <c r="F10" s="56"/>
      <c r="G10" s="56"/>
      <c r="H10" s="15">
        <v>2</v>
      </c>
      <c r="I10" s="50">
        <v>985</v>
      </c>
      <c r="J10" s="50">
        <f t="shared" si="0"/>
        <v>1970</v>
      </c>
      <c r="K10" s="119"/>
      <c r="L10" s="119"/>
    </row>
    <row r="11" spans="1:13">
      <c r="A11" s="5">
        <f t="shared" si="1"/>
        <v>7</v>
      </c>
      <c r="B11" s="126" t="s">
        <v>8</v>
      </c>
      <c r="C11" s="126"/>
      <c r="D11" s="18" t="s">
        <v>2</v>
      </c>
      <c r="E11" s="56"/>
      <c r="F11" s="56"/>
      <c r="G11" s="56"/>
      <c r="H11" s="15">
        <v>4</v>
      </c>
      <c r="I11" s="50">
        <v>660</v>
      </c>
      <c r="J11" s="50">
        <f t="shared" si="0"/>
        <v>2640</v>
      </c>
      <c r="K11" s="119"/>
      <c r="L11" s="119"/>
    </row>
    <row r="12" spans="1:13">
      <c r="A12" s="5">
        <f t="shared" si="1"/>
        <v>8</v>
      </c>
      <c r="B12" s="126" t="s">
        <v>9</v>
      </c>
      <c r="C12" s="126"/>
      <c r="D12" s="18" t="s">
        <v>2</v>
      </c>
      <c r="E12" s="56"/>
      <c r="F12" s="56"/>
      <c r="G12" s="56"/>
      <c r="H12" s="15">
        <v>0</v>
      </c>
      <c r="I12" s="50">
        <v>800</v>
      </c>
      <c r="J12" s="50">
        <f t="shared" si="0"/>
        <v>0</v>
      </c>
      <c r="K12" s="119"/>
      <c r="L12" s="119"/>
    </row>
    <row r="13" spans="1:13">
      <c r="A13" s="5">
        <f t="shared" si="1"/>
        <v>9</v>
      </c>
      <c r="B13" s="56" t="s">
        <v>10</v>
      </c>
      <c r="C13" s="56"/>
      <c r="D13" s="18" t="s">
        <v>2</v>
      </c>
      <c r="E13" s="56"/>
      <c r="F13" s="56"/>
      <c r="G13" s="56"/>
      <c r="H13" s="18">
        <v>36</v>
      </c>
      <c r="I13" s="50">
        <v>60</v>
      </c>
      <c r="J13" s="50">
        <f t="shared" si="0"/>
        <v>2160</v>
      </c>
      <c r="K13" s="119"/>
      <c r="L13" s="119"/>
    </row>
    <row r="14" spans="1:13">
      <c r="A14" s="5">
        <f t="shared" si="1"/>
        <v>10</v>
      </c>
      <c r="B14" s="104" t="s">
        <v>11</v>
      </c>
      <c r="C14" s="104"/>
      <c r="D14" s="101" t="s">
        <v>2</v>
      </c>
      <c r="E14" s="101"/>
      <c r="F14" s="101"/>
      <c r="G14" s="19"/>
      <c r="H14" s="18">
        <v>36</v>
      </c>
      <c r="I14" s="50">
        <v>25</v>
      </c>
      <c r="J14" s="50">
        <f t="shared" si="0"/>
        <v>900</v>
      </c>
      <c r="K14" s="119"/>
      <c r="L14" s="119"/>
    </row>
    <row r="15" spans="1:13">
      <c r="A15" s="5">
        <f t="shared" si="1"/>
        <v>11</v>
      </c>
      <c r="B15" s="126" t="s">
        <v>12</v>
      </c>
      <c r="C15" s="127"/>
      <c r="D15" s="18" t="s">
        <v>13</v>
      </c>
      <c r="E15" s="56"/>
      <c r="F15" s="56"/>
      <c r="G15" s="56"/>
      <c r="H15" s="15">
        <v>3</v>
      </c>
      <c r="I15" s="50">
        <v>1900</v>
      </c>
      <c r="J15" s="50">
        <f t="shared" si="0"/>
        <v>5700</v>
      </c>
      <c r="K15" s="119"/>
      <c r="L15" s="128"/>
    </row>
    <row r="16" spans="1:13">
      <c r="A16" s="5">
        <f t="shared" si="1"/>
        <v>12</v>
      </c>
      <c r="B16" s="126" t="s">
        <v>79</v>
      </c>
      <c r="C16" s="127"/>
      <c r="D16" s="18" t="s">
        <v>2</v>
      </c>
      <c r="E16" s="56"/>
      <c r="F16" s="56"/>
      <c r="G16" s="56"/>
      <c r="H16" s="15">
        <v>3</v>
      </c>
      <c r="I16" s="50">
        <v>650</v>
      </c>
      <c r="J16" s="50">
        <f t="shared" si="0"/>
        <v>1950</v>
      </c>
      <c r="K16" s="119"/>
      <c r="L16" s="128"/>
    </row>
    <row r="17" spans="1:13">
      <c r="A17" s="5">
        <f t="shared" si="1"/>
        <v>13</v>
      </c>
      <c r="B17" s="126" t="s">
        <v>14</v>
      </c>
      <c r="C17" s="127"/>
      <c r="D17" s="18" t="s">
        <v>2</v>
      </c>
      <c r="E17" s="56"/>
      <c r="F17" s="56"/>
      <c r="G17" s="56"/>
      <c r="H17" s="15">
        <v>7</v>
      </c>
      <c r="I17" s="50">
        <v>1400</v>
      </c>
      <c r="J17" s="50">
        <f t="shared" si="0"/>
        <v>9800</v>
      </c>
      <c r="K17" s="119"/>
      <c r="L17" s="128"/>
    </row>
    <row r="18" spans="1:13">
      <c r="A18" s="5">
        <f t="shared" si="1"/>
        <v>14</v>
      </c>
      <c r="B18" s="126" t="s">
        <v>15</v>
      </c>
      <c r="C18" s="127"/>
      <c r="D18" s="18" t="s">
        <v>2</v>
      </c>
      <c r="E18" s="56"/>
      <c r="F18" s="56"/>
      <c r="G18" s="56"/>
      <c r="H18" s="15">
        <v>0.5</v>
      </c>
      <c r="I18" s="50">
        <v>2300</v>
      </c>
      <c r="J18" s="50">
        <f t="shared" si="0"/>
        <v>1150</v>
      </c>
      <c r="K18" s="119"/>
      <c r="L18" s="128"/>
    </row>
    <row r="19" spans="1:13">
      <c r="A19" s="5">
        <f t="shared" si="1"/>
        <v>15</v>
      </c>
      <c r="B19" s="56" t="s">
        <v>16</v>
      </c>
      <c r="C19" s="56"/>
      <c r="D19" s="18" t="s">
        <v>2</v>
      </c>
      <c r="E19" s="56"/>
      <c r="F19" s="56"/>
      <c r="G19" s="56"/>
      <c r="H19" s="15">
        <v>0</v>
      </c>
      <c r="I19" s="50">
        <v>280</v>
      </c>
      <c r="J19" s="50">
        <f t="shared" si="0"/>
        <v>0</v>
      </c>
      <c r="K19" s="119"/>
      <c r="L19" s="128"/>
    </row>
    <row r="20" spans="1:13">
      <c r="A20" s="5">
        <f t="shared" si="1"/>
        <v>16</v>
      </c>
      <c r="B20" s="56" t="s">
        <v>17</v>
      </c>
      <c r="C20" s="56"/>
      <c r="D20" s="18" t="s">
        <v>2</v>
      </c>
      <c r="E20" s="56"/>
      <c r="F20" s="56"/>
      <c r="G20" s="56"/>
      <c r="H20" s="15">
        <v>6</v>
      </c>
      <c r="I20" s="50">
        <v>180</v>
      </c>
      <c r="J20" s="50">
        <f t="shared" si="0"/>
        <v>1080</v>
      </c>
      <c r="K20" s="119"/>
      <c r="L20" s="128"/>
    </row>
    <row r="21" spans="1:13">
      <c r="A21" s="5">
        <f t="shared" si="1"/>
        <v>17</v>
      </c>
      <c r="B21" s="56" t="s">
        <v>18</v>
      </c>
      <c r="C21" s="56"/>
      <c r="D21" s="18" t="s">
        <v>2</v>
      </c>
      <c r="E21" s="56"/>
      <c r="F21" s="56"/>
      <c r="G21" s="56"/>
      <c r="H21" s="15">
        <v>0</v>
      </c>
      <c r="I21" s="50">
        <v>500</v>
      </c>
      <c r="J21" s="50">
        <f t="shared" si="0"/>
        <v>0</v>
      </c>
      <c r="K21" s="119"/>
      <c r="L21" s="128"/>
    </row>
    <row r="22" spans="1:13">
      <c r="A22" s="5">
        <f t="shared" si="1"/>
        <v>18</v>
      </c>
      <c r="B22" s="56" t="s">
        <v>19</v>
      </c>
      <c r="C22" s="56"/>
      <c r="D22" s="18" t="s">
        <v>20</v>
      </c>
      <c r="E22" s="56"/>
      <c r="F22" s="56"/>
      <c r="G22" s="56"/>
      <c r="H22" s="15">
        <v>9.6</v>
      </c>
      <c r="I22" s="50">
        <v>115</v>
      </c>
      <c r="J22" s="50">
        <f t="shared" si="0"/>
        <v>1104</v>
      </c>
      <c r="K22" s="119"/>
      <c r="L22" s="128"/>
    </row>
    <row r="23" spans="1:13">
      <c r="A23" s="5">
        <f t="shared" si="1"/>
        <v>19</v>
      </c>
      <c r="B23" s="56" t="s">
        <v>21</v>
      </c>
      <c r="C23" s="56"/>
      <c r="D23" s="101" t="s">
        <v>20</v>
      </c>
      <c r="E23" s="101"/>
      <c r="F23" s="101"/>
      <c r="G23" s="19"/>
      <c r="H23" s="18">
        <v>3.8</v>
      </c>
      <c r="I23" s="50">
        <v>115</v>
      </c>
      <c r="J23" s="50">
        <f t="shared" si="0"/>
        <v>437</v>
      </c>
      <c r="K23" s="119"/>
      <c r="L23" s="128"/>
    </row>
    <row r="24" spans="1:13">
      <c r="A24" s="5">
        <f t="shared" si="1"/>
        <v>20</v>
      </c>
      <c r="B24" s="129" t="s">
        <v>22</v>
      </c>
      <c r="C24" s="130"/>
      <c r="D24" s="18" t="s">
        <v>2</v>
      </c>
      <c r="E24" s="56"/>
      <c r="F24" s="56"/>
      <c r="G24" s="56"/>
      <c r="H24" s="15">
        <v>0</v>
      </c>
      <c r="I24" s="50">
        <v>700</v>
      </c>
      <c r="J24" s="50">
        <f t="shared" si="0"/>
        <v>0</v>
      </c>
      <c r="K24" s="119"/>
      <c r="L24" s="128"/>
    </row>
    <row r="25" spans="1:13">
      <c r="A25" s="5">
        <f t="shared" si="1"/>
        <v>21</v>
      </c>
      <c r="B25" s="56" t="s">
        <v>23</v>
      </c>
      <c r="C25" s="56"/>
      <c r="D25" s="18" t="s">
        <v>2</v>
      </c>
      <c r="E25" s="56"/>
      <c r="F25" s="56"/>
      <c r="G25" s="56"/>
      <c r="H25" s="15">
        <v>2</v>
      </c>
      <c r="I25" s="50">
        <v>180</v>
      </c>
      <c r="J25" s="50">
        <f t="shared" si="0"/>
        <v>360</v>
      </c>
      <c r="K25" s="119"/>
      <c r="L25" s="128"/>
    </row>
    <row r="26" spans="1:13">
      <c r="A26" s="5">
        <f t="shared" si="1"/>
        <v>22</v>
      </c>
      <c r="B26" s="122" t="s">
        <v>24</v>
      </c>
      <c r="C26" s="131"/>
      <c r="D26" s="18" t="s">
        <v>2</v>
      </c>
      <c r="E26" s="56"/>
      <c r="F26" s="56"/>
      <c r="G26" s="56"/>
      <c r="H26" s="15">
        <v>2</v>
      </c>
      <c r="I26" s="50">
        <v>96</v>
      </c>
      <c r="J26" s="50">
        <f t="shared" si="0"/>
        <v>192</v>
      </c>
      <c r="K26" s="119"/>
      <c r="L26" s="128"/>
    </row>
    <row r="27" spans="1:13">
      <c r="A27" s="5">
        <f t="shared" si="1"/>
        <v>23</v>
      </c>
      <c r="B27" s="132" t="s">
        <v>25</v>
      </c>
      <c r="C27" s="131"/>
      <c r="D27" s="18" t="s">
        <v>26</v>
      </c>
      <c r="E27" s="56"/>
      <c r="F27" s="56"/>
      <c r="G27" s="56"/>
      <c r="H27" s="15">
        <v>0</v>
      </c>
      <c r="I27" s="50">
        <v>65000</v>
      </c>
      <c r="J27" s="50">
        <f t="shared" si="0"/>
        <v>0</v>
      </c>
      <c r="K27" s="119"/>
      <c r="L27" s="128"/>
    </row>
    <row r="28" spans="1:13">
      <c r="A28" s="5">
        <f t="shared" si="1"/>
        <v>24</v>
      </c>
      <c r="B28" s="132" t="s">
        <v>27</v>
      </c>
      <c r="C28" s="131"/>
      <c r="D28" s="18" t="s">
        <v>26</v>
      </c>
      <c r="E28" s="56"/>
      <c r="F28" s="56"/>
      <c r="G28" s="56"/>
      <c r="H28" s="15">
        <v>0</v>
      </c>
      <c r="I28" s="50">
        <v>65000</v>
      </c>
      <c r="J28" s="50">
        <f t="shared" si="0"/>
        <v>0</v>
      </c>
      <c r="K28" s="119"/>
      <c r="L28" s="128"/>
    </row>
    <row r="29" spans="1:13">
      <c r="A29" s="5">
        <f t="shared" si="1"/>
        <v>25</v>
      </c>
      <c r="B29" s="129" t="s">
        <v>28</v>
      </c>
      <c r="C29" s="131"/>
      <c r="D29" s="18" t="s">
        <v>26</v>
      </c>
      <c r="E29" s="56"/>
      <c r="F29" s="56"/>
      <c r="G29" s="56"/>
      <c r="H29" s="15">
        <v>0.6</v>
      </c>
      <c r="I29" s="50">
        <v>65000</v>
      </c>
      <c r="J29" s="50">
        <f t="shared" si="0"/>
        <v>39000</v>
      </c>
      <c r="K29" s="119"/>
      <c r="L29" s="128"/>
    </row>
    <row r="30" spans="1:13" s="1" customFormat="1">
      <c r="A30" s="5">
        <f t="shared" si="1"/>
        <v>26</v>
      </c>
      <c r="B30" s="129" t="s">
        <v>78</v>
      </c>
      <c r="C30" s="131"/>
      <c r="D30" s="18"/>
      <c r="E30" s="56"/>
      <c r="F30" s="56"/>
      <c r="G30" s="56"/>
      <c r="H30" s="15"/>
      <c r="I30" s="50"/>
      <c r="J30" s="50">
        <v>1762.36</v>
      </c>
      <c r="K30" s="119"/>
      <c r="L30" s="128"/>
      <c r="M30" s="4"/>
    </row>
    <row r="31" spans="1:13" s="1" customFormat="1">
      <c r="A31" s="11"/>
      <c r="B31" s="129" t="s">
        <v>85</v>
      </c>
      <c r="C31" s="131"/>
      <c r="D31" s="56"/>
      <c r="E31" s="56"/>
      <c r="F31" s="56"/>
      <c r="G31" s="56"/>
      <c r="H31" s="15"/>
      <c r="I31" s="50"/>
      <c r="J31" s="50">
        <f>SUM(J5:J30)</f>
        <v>80705.36</v>
      </c>
      <c r="K31" s="119"/>
      <c r="L31" s="128"/>
      <c r="M31" s="4"/>
    </row>
    <row r="32" spans="1:13" s="3" customFormat="1">
      <c r="A32" s="57"/>
      <c r="B32" s="133" t="s">
        <v>86</v>
      </c>
      <c r="C32" s="134"/>
      <c r="D32" s="68"/>
      <c r="E32" s="68"/>
      <c r="F32" s="68"/>
      <c r="G32" s="68"/>
      <c r="H32" s="61"/>
      <c r="I32" s="67"/>
      <c r="J32" s="67">
        <f>J31/1.18</f>
        <v>68394.372881355943</v>
      </c>
      <c r="K32" s="119"/>
      <c r="L32" s="128"/>
      <c r="M32" s="66"/>
    </row>
    <row r="33" spans="1:13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s="1" customFormat="1">
      <c r="A34" s="2"/>
      <c r="B34" s="2"/>
      <c r="C34" s="2"/>
      <c r="D34" s="2"/>
      <c r="E34" s="2"/>
      <c r="F34" s="2"/>
      <c r="G34" s="2"/>
      <c r="H34" s="2"/>
      <c r="I34" s="4"/>
      <c r="J34" s="4"/>
      <c r="K34" s="105"/>
      <c r="L34" s="105"/>
      <c r="M34" s="4"/>
    </row>
  </sheetData>
  <mergeCells count="59">
    <mergeCell ref="K32:L32"/>
    <mergeCell ref="K27:L27"/>
    <mergeCell ref="K28:L28"/>
    <mergeCell ref="K29:L29"/>
    <mergeCell ref="K30:L30"/>
    <mergeCell ref="K31:L31"/>
    <mergeCell ref="B30:C30"/>
    <mergeCell ref="K34:L34"/>
    <mergeCell ref="B31:C31"/>
    <mergeCell ref="B32:C32"/>
    <mergeCell ref="K4:L4"/>
    <mergeCell ref="K12:L12"/>
    <mergeCell ref="K13:L13"/>
    <mergeCell ref="K14:L14"/>
    <mergeCell ref="K19:L19"/>
    <mergeCell ref="K20:L20"/>
    <mergeCell ref="K21:L21"/>
    <mergeCell ref="K22:L22"/>
    <mergeCell ref="K23:L23"/>
    <mergeCell ref="K24:L24"/>
    <mergeCell ref="K25:L25"/>
    <mergeCell ref="K26:L26"/>
    <mergeCell ref="B26:C26"/>
    <mergeCell ref="B27:C27"/>
    <mergeCell ref="B28:C28"/>
    <mergeCell ref="B29:C29"/>
    <mergeCell ref="B17:C17"/>
    <mergeCell ref="K17:L17"/>
    <mergeCell ref="B18:C18"/>
    <mergeCell ref="K18:L18"/>
    <mergeCell ref="D23:F23"/>
    <mergeCell ref="B24:C24"/>
    <mergeCell ref="B16:C16"/>
    <mergeCell ref="K16:L16"/>
    <mergeCell ref="B9:C9"/>
    <mergeCell ref="K9:L9"/>
    <mergeCell ref="B10:C10"/>
    <mergeCell ref="K10:L10"/>
    <mergeCell ref="B11:C11"/>
    <mergeCell ref="K11:L11"/>
    <mergeCell ref="B12:C12"/>
    <mergeCell ref="B14:C14"/>
    <mergeCell ref="D14:F14"/>
    <mergeCell ref="B15:C15"/>
    <mergeCell ref="K15:L15"/>
    <mergeCell ref="B6:C6"/>
    <mergeCell ref="K6:L6"/>
    <mergeCell ref="B7:C7"/>
    <mergeCell ref="K7:L7"/>
    <mergeCell ref="B8:C8"/>
    <mergeCell ref="K8:L8"/>
    <mergeCell ref="A1:L1"/>
    <mergeCell ref="B5:C5"/>
    <mergeCell ref="K5:L5"/>
    <mergeCell ref="A2:L2"/>
    <mergeCell ref="B3:C3"/>
    <mergeCell ref="D3:F3"/>
    <mergeCell ref="K3:L3"/>
    <mergeCell ref="B4:C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</vt:lpstr>
      <vt:lpstr>Тк54-Тк112</vt:lpstr>
      <vt:lpstr>Тк112-Пио14</vt:lpstr>
      <vt:lpstr>Тк56-Пио16</vt:lpstr>
      <vt:lpstr>Тк70-Пио16А</vt:lpstr>
      <vt:lpstr>Тк70а-Пио23</vt:lpstr>
      <vt:lpstr>Тк71-Пио21</vt:lpstr>
      <vt:lpstr>тк26-тк41</vt:lpstr>
      <vt:lpstr>тк41-тк33б</vt:lpstr>
      <vt:lpstr>тк14,13-Пуш2</vt:lpstr>
      <vt:lpstr>тк81-Гаг.6</vt:lpstr>
      <vt:lpstr>тк92-Гаг.8</vt:lpstr>
      <vt:lpstr>тк95-Гаг.10</vt:lpstr>
      <vt:lpstr>тк113-Гаг.9б</vt:lpstr>
      <vt:lpstr>тк114-Гаг.9а</vt:lpstr>
      <vt:lpstr>тк114-тк118</vt:lpstr>
      <vt:lpstr>тк118-Гаг.12а</vt:lpstr>
      <vt:lpstr>тк97-тк106</vt:lpstr>
      <vt:lpstr>тк106-Пио19</vt:lpstr>
      <vt:lpstr>тк41-Пуш13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65758</dc:creator>
  <cp:lastModifiedBy>TTL</cp:lastModifiedBy>
  <cp:lastPrinted>2019-03-18T01:40:11Z</cp:lastPrinted>
  <dcterms:created xsi:type="dcterms:W3CDTF">2018-05-08T05:00:10Z</dcterms:created>
  <dcterms:modified xsi:type="dcterms:W3CDTF">2019-03-18T01:40:25Z</dcterms:modified>
</cp:coreProperties>
</file>