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585" windowWidth="27240" windowHeight="6405" activeTab="4"/>
  </bookViews>
  <sheets>
    <sheet name="Доходы" sheetId="28" r:id="rId1"/>
    <sheet name="Расходы" sheetId="29" r:id="rId2"/>
    <sheet name="Источники" sheetId="30" r:id="rId3"/>
    <sheet name="Ведомственная" sheetId="5" r:id="rId4"/>
    <sheet name="МП на 01.10.16" sheetId="33" r:id="rId5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3" hidden="1">Ведомственная!$A$7:$J$89</definedName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nn10">#REF!</definedName>
    <definedName name="colnn11">#REF!</definedName>
    <definedName name="colnn12">#REF!</definedName>
    <definedName name="colnn13">#REF!</definedName>
    <definedName name="colnn14">#REF!</definedName>
    <definedName name="colnn15">#REF!</definedName>
    <definedName name="colnn16">#REF!</definedName>
    <definedName name="colnn17">#REF!</definedName>
    <definedName name="colnn18">#REF!</definedName>
    <definedName name="colnn19">#REF!</definedName>
    <definedName name="colnn20">#REF!</definedName>
    <definedName name="colnn21">#REF!</definedName>
    <definedName name="colnn22">#REF!</definedName>
    <definedName name="colnn23">#REF!</definedName>
    <definedName name="colnn24">#REF!</definedName>
    <definedName name="colnn25">#REF!</definedName>
    <definedName name="colnn26">#REF!</definedName>
    <definedName name="colnn27">#REF!</definedName>
    <definedName name="colnn4">#REF!</definedName>
    <definedName name="colnn5">#REF!</definedName>
    <definedName name="colnn6">#REF!</definedName>
    <definedName name="colnn7">#REF!</definedName>
    <definedName name="colnn8">#REF!</definedName>
    <definedName name="colnn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  <definedName name="а">#REF!</definedName>
    <definedName name="ап">#REF!</definedName>
    <definedName name="в">#REF!</definedName>
    <definedName name="_xlnm.Print_Titles" localSheetId="3">Ведомственная!$4:$7</definedName>
    <definedName name="_xlnm.Print_Titles" localSheetId="0">Доходы!$13:$15</definedName>
    <definedName name="_xlnm.Print_Titles" localSheetId="2">Источники!$1:$6</definedName>
    <definedName name="_xlnm.Print_Titles" localSheetId="4">'МП на 01.10.16'!$5:$6</definedName>
    <definedName name="_xlnm.Print_Titles" localSheetId="1">Расходы!$1:$6</definedName>
    <definedName name="нет">#REF!</definedName>
    <definedName name="_xlnm.Print_Area" localSheetId="3">Ведомственная!$B$1:$J$92</definedName>
    <definedName name="_xlnm.Print_Area">#REF!</definedName>
  </definedNames>
  <calcPr calcId="144525"/>
</workbook>
</file>

<file path=xl/calcChain.xml><?xml version="1.0" encoding="utf-8"?>
<calcChain xmlns="http://schemas.openxmlformats.org/spreadsheetml/2006/main">
  <c r="D9" i="33" l="1"/>
  <c r="D8" i="33" s="1"/>
  <c r="E8" i="33" s="1"/>
  <c r="D10" i="33"/>
  <c r="D17" i="33"/>
  <c r="D18" i="33"/>
  <c r="E18" i="33" s="1"/>
  <c r="D20" i="33"/>
  <c r="D21" i="33"/>
  <c r="E21" i="33" s="1"/>
  <c r="D32" i="33"/>
  <c r="D31" i="33" s="1"/>
  <c r="E31" i="33" s="1"/>
  <c r="C33" i="33"/>
  <c r="D33" i="33"/>
  <c r="D36" i="33"/>
  <c r="E36" i="33" s="1"/>
  <c r="D37" i="33"/>
  <c r="D39" i="33"/>
  <c r="E39" i="33" s="1"/>
  <c r="D40" i="33"/>
  <c r="E40" i="33" s="1"/>
  <c r="D42" i="33"/>
  <c r="D43" i="33"/>
  <c r="D46" i="33"/>
  <c r="D49" i="33"/>
  <c r="D69" i="33"/>
  <c r="D68" i="33" s="1"/>
  <c r="E68" i="33" s="1"/>
  <c r="D70" i="33"/>
  <c r="E70" i="33" s="1"/>
  <c r="D72" i="33"/>
  <c r="E72" i="33" s="1"/>
  <c r="D76" i="33"/>
  <c r="D78" i="33"/>
  <c r="E78" i="33" s="1"/>
  <c r="D81" i="33"/>
  <c r="D80" i="33" s="1"/>
  <c r="E80" i="33" s="1"/>
  <c r="D82" i="33"/>
  <c r="E82" i="33" s="1"/>
  <c r="D91" i="33"/>
  <c r="D94" i="33"/>
  <c r="D95" i="33"/>
  <c r="E95" i="33" s="1"/>
  <c r="D98" i="33"/>
  <c r="D101" i="33"/>
  <c r="D104" i="33"/>
  <c r="E104" i="33" s="1"/>
  <c r="D110" i="33"/>
  <c r="E110" i="33" s="1"/>
  <c r="D113" i="33"/>
  <c r="D115" i="33"/>
  <c r="E115" i="33" s="1"/>
  <c r="D116" i="33"/>
  <c r="D119" i="33"/>
  <c r="D122" i="33"/>
  <c r="E122" i="33" s="1"/>
  <c r="D125" i="33"/>
  <c r="E125" i="33" s="1"/>
  <c r="D127" i="33"/>
  <c r="D128" i="33"/>
  <c r="E128" i="33" s="1"/>
  <c r="D130" i="33"/>
  <c r="D131" i="33"/>
  <c r="E131" i="33" s="1"/>
  <c r="D133" i="33"/>
  <c r="E133" i="33" s="1"/>
  <c r="D134" i="33"/>
  <c r="E134" i="33" s="1"/>
  <c r="D137" i="33"/>
  <c r="D138" i="33"/>
  <c r="E138" i="33" s="1"/>
  <c r="D141" i="33"/>
  <c r="E141" i="33" s="1"/>
  <c r="D142" i="33"/>
  <c r="E142" i="33" s="1"/>
  <c r="D146" i="33"/>
  <c r="E146" i="33" s="1"/>
  <c r="D149" i="33"/>
  <c r="E149" i="33" s="1"/>
  <c r="D152" i="33"/>
  <c r="D151" i="33" s="1"/>
  <c r="E151" i="33" s="1"/>
  <c r="D155" i="33"/>
  <c r="D156" i="33"/>
  <c r="E156" i="33" s="1"/>
  <c r="D159" i="33"/>
  <c r="E159" i="33" s="1"/>
  <c r="D161" i="33"/>
  <c r="E161" i="33" s="1"/>
  <c r="D163" i="33"/>
  <c r="E163" i="33" s="1"/>
  <c r="D166" i="33"/>
  <c r="E166" i="33" s="1"/>
  <c r="D168" i="33"/>
  <c r="D169" i="33"/>
  <c r="D172" i="33"/>
  <c r="D174" i="33"/>
  <c r="E174" i="33" s="1"/>
  <c r="D177" i="33"/>
  <c r="D176" i="33" s="1"/>
  <c r="E176" i="33" s="1"/>
  <c r="D180" i="33"/>
  <c r="D181" i="33"/>
  <c r="E181" i="33" s="1"/>
  <c r="D185" i="33"/>
  <c r="E185" i="33" s="1"/>
  <c r="D187" i="33"/>
  <c r="E187" i="33" s="1"/>
  <c r="D191" i="33"/>
  <c r="D190" i="33" s="1"/>
  <c r="E190" i="33" s="1"/>
  <c r="D194" i="33"/>
  <c r="D193" i="33" s="1"/>
  <c r="E193" i="33" s="1"/>
  <c r="D197" i="33"/>
  <c r="D196" i="33" s="1"/>
  <c r="E196" i="33" s="1"/>
  <c r="D200" i="33"/>
  <c r="E200" i="33" s="1"/>
  <c r="D204" i="33"/>
  <c r="D203" i="33" s="1"/>
  <c r="E205" i="33"/>
  <c r="E204" i="33"/>
  <c r="E202" i="33"/>
  <c r="E201" i="33"/>
  <c r="E198" i="33"/>
  <c r="E195" i="33"/>
  <c r="E194" i="33"/>
  <c r="E192" i="33"/>
  <c r="E191" i="33"/>
  <c r="E189" i="33"/>
  <c r="E188" i="33"/>
  <c r="E186" i="33"/>
  <c r="E183" i="33"/>
  <c r="E182" i="33"/>
  <c r="E180" i="33"/>
  <c r="E179" i="33"/>
  <c r="E178" i="33"/>
  <c r="E175" i="33"/>
  <c r="E173" i="33"/>
  <c r="E172" i="33"/>
  <c r="E170" i="33"/>
  <c r="E169" i="33"/>
  <c r="E168" i="33"/>
  <c r="E167" i="33"/>
  <c r="E164" i="33"/>
  <c r="E162" i="33"/>
  <c r="E160" i="33"/>
  <c r="E157" i="33"/>
  <c r="E155" i="33"/>
  <c r="E154" i="33"/>
  <c r="E153" i="33"/>
  <c r="E152" i="33"/>
  <c r="E150" i="33"/>
  <c r="E148" i="33"/>
  <c r="E147" i="33"/>
  <c r="E144" i="33"/>
  <c r="E143" i="33"/>
  <c r="E140" i="33"/>
  <c r="E139" i="33"/>
  <c r="E135" i="33"/>
  <c r="E132" i="33"/>
  <c r="E130" i="33"/>
  <c r="E129" i="33"/>
  <c r="E127" i="33"/>
  <c r="E126" i="33"/>
  <c r="E124" i="33"/>
  <c r="E123" i="33"/>
  <c r="E120" i="33"/>
  <c r="E119" i="33"/>
  <c r="E118" i="33"/>
  <c r="E117" i="33"/>
  <c r="E116" i="33"/>
  <c r="E114" i="33"/>
  <c r="E113" i="33"/>
  <c r="E112" i="33"/>
  <c r="E111" i="33"/>
  <c r="E108" i="33"/>
  <c r="E107" i="33"/>
  <c r="E106" i="33"/>
  <c r="E105" i="33"/>
  <c r="E103" i="33"/>
  <c r="E102" i="33"/>
  <c r="E101" i="33"/>
  <c r="E100" i="33"/>
  <c r="E99" i="33"/>
  <c r="E98" i="33"/>
  <c r="E96" i="33"/>
  <c r="E94" i="33"/>
  <c r="E93" i="33"/>
  <c r="E92" i="33"/>
  <c r="E91" i="33"/>
  <c r="E90" i="33"/>
  <c r="E89" i="33"/>
  <c r="E88" i="33"/>
  <c r="E87" i="33"/>
  <c r="E86" i="33"/>
  <c r="E85" i="33"/>
  <c r="E84" i="33"/>
  <c r="E83" i="33"/>
  <c r="E81" i="33"/>
  <c r="E79" i="33"/>
  <c r="E77" i="33"/>
  <c r="E76" i="33"/>
  <c r="E75" i="33"/>
  <c r="E74" i="33"/>
  <c r="E73" i="33"/>
  <c r="E71" i="33"/>
  <c r="E69" i="33"/>
  <c r="E67" i="33"/>
  <c r="E66" i="33"/>
  <c r="E65" i="33"/>
  <c r="E64" i="33"/>
  <c r="E63" i="33"/>
  <c r="E62" i="33"/>
  <c r="E61" i="33"/>
  <c r="E60" i="33"/>
  <c r="E59" i="33"/>
  <c r="E58" i="33"/>
  <c r="E57" i="33"/>
  <c r="E56" i="33"/>
  <c r="E55" i="33"/>
  <c r="E54" i="33"/>
  <c r="E53" i="33"/>
  <c r="E52" i="33"/>
  <c r="E51" i="33"/>
  <c r="E50" i="33"/>
  <c r="E49" i="33"/>
  <c r="E48" i="33"/>
  <c r="E47" i="33"/>
  <c r="E46" i="33"/>
  <c r="E45" i="33"/>
  <c r="E44" i="33"/>
  <c r="E43" i="33"/>
  <c r="E42" i="33"/>
  <c r="E41" i="33"/>
  <c r="E38" i="33"/>
  <c r="E37" i="33"/>
  <c r="E35" i="33"/>
  <c r="E34" i="33"/>
  <c r="E33" i="33"/>
  <c r="E32" i="33"/>
  <c r="E30" i="33"/>
  <c r="E29" i="33"/>
  <c r="E28" i="33"/>
  <c r="E27" i="33"/>
  <c r="E26" i="33"/>
  <c r="E25" i="33"/>
  <c r="E24" i="33"/>
  <c r="E23" i="33"/>
  <c r="E22" i="33"/>
  <c r="E20" i="33"/>
  <c r="E19" i="33"/>
  <c r="E17" i="33"/>
  <c r="E16" i="33"/>
  <c r="E15" i="33"/>
  <c r="E14" i="33"/>
  <c r="E13" i="33"/>
  <c r="E12" i="33"/>
  <c r="E11" i="33"/>
  <c r="E10" i="33"/>
  <c r="E9" i="33" l="1"/>
  <c r="D97" i="33"/>
  <c r="E97" i="33" s="1"/>
  <c r="D109" i="33"/>
  <c r="E109" i="33" s="1"/>
  <c r="D121" i="33"/>
  <c r="E121" i="33" s="1"/>
  <c r="D136" i="33"/>
  <c r="E136" i="33" s="1"/>
  <c r="E137" i="33"/>
  <c r="D145" i="33"/>
  <c r="E145" i="33" s="1"/>
  <c r="D158" i="33"/>
  <c r="E158" i="33" s="1"/>
  <c r="D165" i="33"/>
  <c r="E165" i="33" s="1"/>
  <c r="D171" i="33"/>
  <c r="E171" i="33" s="1"/>
  <c r="E177" i="33"/>
  <c r="D184" i="33"/>
  <c r="E184" i="33" s="1"/>
  <c r="E197" i="33"/>
  <c r="D199" i="33"/>
  <c r="E199" i="33" s="1"/>
  <c r="E203" i="33"/>
  <c r="D7" i="33" l="1"/>
  <c r="E7" i="33" s="1"/>
  <c r="I88" i="5" l="1"/>
  <c r="I85" i="5"/>
  <c r="I74" i="5"/>
  <c r="I70" i="5"/>
  <c r="I61" i="5"/>
  <c r="I45" i="5"/>
  <c r="I20" i="5"/>
  <c r="I10" i="5"/>
  <c r="I18" i="5"/>
  <c r="G28" i="30"/>
  <c r="F28" i="30"/>
  <c r="G27" i="30"/>
  <c r="F27" i="30"/>
  <c r="G26" i="30"/>
  <c r="F26" i="30"/>
  <c r="G25" i="30"/>
  <c r="F25" i="30"/>
  <c r="G24" i="30"/>
  <c r="F24" i="30"/>
  <c r="G23" i="30"/>
  <c r="F23" i="30"/>
  <c r="G22" i="30"/>
  <c r="F22" i="30"/>
  <c r="G21" i="30"/>
  <c r="F21" i="30"/>
  <c r="G20" i="30"/>
  <c r="F20" i="30"/>
  <c r="G19" i="30"/>
  <c r="F19" i="30"/>
  <c r="F17" i="30"/>
  <c r="G16" i="30"/>
  <c r="F16" i="30"/>
  <c r="G15" i="30"/>
  <c r="F15" i="30"/>
  <c r="G14" i="30"/>
  <c r="F14" i="30"/>
  <c r="G13" i="30"/>
  <c r="F13" i="30"/>
  <c r="G12" i="30"/>
  <c r="F12" i="30"/>
  <c r="G11" i="30"/>
  <c r="F11" i="30"/>
  <c r="G9" i="30"/>
  <c r="F9" i="30"/>
  <c r="G7" i="30"/>
  <c r="F7" i="30"/>
  <c r="G280" i="29"/>
  <c r="F280" i="29"/>
  <c r="G278" i="29"/>
  <c r="F278" i="29"/>
  <c r="G277" i="29"/>
  <c r="F277" i="29"/>
  <c r="G276" i="29"/>
  <c r="F276" i="29"/>
  <c r="G275" i="29"/>
  <c r="F275" i="29"/>
  <c r="G274" i="29"/>
  <c r="F274" i="29"/>
  <c r="G273" i="29"/>
  <c r="F273" i="29"/>
  <c r="G272" i="29"/>
  <c r="F272" i="29"/>
  <c r="G271" i="29"/>
  <c r="F271" i="29"/>
  <c r="G270" i="29"/>
  <c r="F270" i="29"/>
  <c r="G269" i="29"/>
  <c r="F269" i="29"/>
  <c r="G268" i="29"/>
  <c r="F268" i="29"/>
  <c r="G267" i="29"/>
  <c r="F267" i="29"/>
  <c r="G266" i="29"/>
  <c r="F266" i="29"/>
  <c r="G265" i="29"/>
  <c r="F265" i="29"/>
  <c r="G264" i="29"/>
  <c r="F264" i="29"/>
  <c r="G263" i="29"/>
  <c r="F263" i="29"/>
  <c r="G262" i="29"/>
  <c r="F262" i="29"/>
  <c r="G261" i="29"/>
  <c r="F261" i="29"/>
  <c r="G260" i="29"/>
  <c r="F260" i="29"/>
  <c r="G259" i="29"/>
  <c r="F259" i="29"/>
  <c r="G258" i="29"/>
  <c r="F258" i="29"/>
  <c r="G257" i="29"/>
  <c r="F257" i="29"/>
  <c r="G256" i="29"/>
  <c r="F256" i="29"/>
  <c r="G255" i="29"/>
  <c r="F255" i="29"/>
  <c r="G254" i="29"/>
  <c r="F254" i="29"/>
  <c r="G253" i="29"/>
  <c r="F253" i="29"/>
  <c r="G252" i="29"/>
  <c r="F252" i="29"/>
  <c r="G251" i="29"/>
  <c r="F251" i="29"/>
  <c r="G250" i="29"/>
  <c r="F250" i="29"/>
  <c r="G249" i="29"/>
  <c r="F249" i="29"/>
  <c r="G248" i="29"/>
  <c r="F248" i="29"/>
  <c r="G247" i="29"/>
  <c r="F247" i="29"/>
  <c r="G246" i="29"/>
  <c r="F246" i="29"/>
  <c r="G245" i="29"/>
  <c r="F245" i="29"/>
  <c r="G244" i="29"/>
  <c r="F244" i="29"/>
  <c r="G243" i="29"/>
  <c r="F243" i="29"/>
  <c r="G242" i="29"/>
  <c r="F242" i="29"/>
  <c r="G241" i="29"/>
  <c r="F241" i="29"/>
  <c r="G240" i="29"/>
  <c r="F240" i="29"/>
  <c r="G239" i="29"/>
  <c r="F239" i="29"/>
  <c r="G238" i="29"/>
  <c r="F238" i="29"/>
  <c r="G237" i="29"/>
  <c r="F237" i="29"/>
  <c r="G236" i="29"/>
  <c r="F236" i="29"/>
  <c r="G235" i="29"/>
  <c r="F235" i="29"/>
  <c r="G234" i="29"/>
  <c r="F234" i="29"/>
  <c r="G233" i="29"/>
  <c r="F233" i="29"/>
  <c r="G232" i="29"/>
  <c r="F232" i="29"/>
  <c r="G231" i="29"/>
  <c r="F231" i="29"/>
  <c r="G230" i="29"/>
  <c r="F230" i="29"/>
  <c r="G229" i="29"/>
  <c r="F229" i="29"/>
  <c r="G228" i="29"/>
  <c r="F228" i="29"/>
  <c r="G227" i="29"/>
  <c r="F227" i="29"/>
  <c r="G226" i="29"/>
  <c r="F226" i="29"/>
  <c r="G225" i="29"/>
  <c r="F225" i="29"/>
  <c r="G224" i="29"/>
  <c r="F224" i="29"/>
  <c r="G223" i="29"/>
  <c r="F223" i="29"/>
  <c r="G222" i="29"/>
  <c r="F222" i="29"/>
  <c r="G221" i="29"/>
  <c r="F221" i="29"/>
  <c r="G220" i="29"/>
  <c r="F220" i="29"/>
  <c r="G219" i="29"/>
  <c r="F219" i="29"/>
  <c r="G218" i="29"/>
  <c r="F218" i="29"/>
  <c r="G217" i="29"/>
  <c r="F217" i="29"/>
  <c r="G216" i="29"/>
  <c r="F216" i="29"/>
  <c r="G215" i="29"/>
  <c r="F215" i="29"/>
  <c r="G214" i="29"/>
  <c r="F214" i="29"/>
  <c r="G213" i="29"/>
  <c r="F213" i="29"/>
  <c r="G212" i="29"/>
  <c r="F212" i="29"/>
  <c r="G211" i="29"/>
  <c r="F211" i="29"/>
  <c r="G210" i="29"/>
  <c r="F210" i="29"/>
  <c r="G209" i="29"/>
  <c r="F209" i="29"/>
  <c r="G208" i="29"/>
  <c r="F208" i="29"/>
  <c r="G207" i="29"/>
  <c r="F207" i="29"/>
  <c r="G206" i="29"/>
  <c r="F206" i="29"/>
  <c r="G205" i="29"/>
  <c r="F205" i="29"/>
  <c r="G204" i="29"/>
  <c r="F204" i="29"/>
  <c r="G203" i="29"/>
  <c r="F203" i="29"/>
  <c r="G202" i="29"/>
  <c r="F202" i="29"/>
  <c r="G201" i="29"/>
  <c r="F201" i="29"/>
  <c r="G200" i="29"/>
  <c r="F200" i="29"/>
  <c r="G199" i="29"/>
  <c r="F199" i="29"/>
  <c r="G198" i="29"/>
  <c r="F198" i="29"/>
  <c r="G197" i="29"/>
  <c r="F197" i="29"/>
  <c r="G196" i="29"/>
  <c r="F196" i="29"/>
  <c r="G195" i="29"/>
  <c r="F195" i="29"/>
  <c r="G194" i="29"/>
  <c r="F194" i="29"/>
  <c r="G193" i="29"/>
  <c r="F193" i="29"/>
  <c r="G192" i="29"/>
  <c r="F192" i="29"/>
  <c r="G191" i="29"/>
  <c r="F191" i="29"/>
  <c r="G190" i="29"/>
  <c r="F190" i="29"/>
  <c r="G189" i="29"/>
  <c r="F189" i="29"/>
  <c r="G188" i="29"/>
  <c r="F188" i="29"/>
  <c r="G187" i="29"/>
  <c r="F187" i="29"/>
  <c r="G186" i="29"/>
  <c r="F186" i="29"/>
  <c r="G185" i="29"/>
  <c r="F185" i="29"/>
  <c r="G184" i="29"/>
  <c r="F184" i="29"/>
  <c r="G183" i="29"/>
  <c r="F183" i="29"/>
  <c r="G182" i="29"/>
  <c r="F182" i="29"/>
  <c r="G181" i="29"/>
  <c r="F181" i="29"/>
  <c r="G180" i="29"/>
  <c r="F180" i="29"/>
  <c r="G179" i="29"/>
  <c r="F179" i="29"/>
  <c r="G178" i="29"/>
  <c r="F178" i="29"/>
  <c r="G177" i="29"/>
  <c r="F177" i="29"/>
  <c r="G176" i="29"/>
  <c r="F176" i="29"/>
  <c r="G175" i="29"/>
  <c r="F175" i="29"/>
  <c r="G174" i="29"/>
  <c r="F174" i="29"/>
  <c r="G173" i="29"/>
  <c r="F173" i="29"/>
  <c r="G172" i="29"/>
  <c r="F172" i="29"/>
  <c r="G171" i="29"/>
  <c r="F171" i="29"/>
  <c r="G170" i="29"/>
  <c r="F170" i="29"/>
  <c r="G169" i="29"/>
  <c r="F169" i="29"/>
  <c r="G168" i="29"/>
  <c r="F168" i="29"/>
  <c r="G167" i="29"/>
  <c r="F167" i="29"/>
  <c r="G166" i="29"/>
  <c r="F166" i="29"/>
  <c r="G165" i="29"/>
  <c r="F165" i="29"/>
  <c r="G164" i="29"/>
  <c r="F164" i="29"/>
  <c r="G163" i="29"/>
  <c r="F163" i="29"/>
  <c r="G162" i="29"/>
  <c r="F162" i="29"/>
  <c r="G161" i="29"/>
  <c r="F161" i="29"/>
  <c r="G160" i="29"/>
  <c r="F160" i="29"/>
  <c r="G159" i="29"/>
  <c r="F159" i="29"/>
  <c r="G158" i="29"/>
  <c r="F158" i="29"/>
  <c r="G157" i="29"/>
  <c r="F157" i="29"/>
  <c r="G156" i="29"/>
  <c r="F156" i="29"/>
  <c r="G155" i="29"/>
  <c r="F155" i="29"/>
  <c r="G154" i="29"/>
  <c r="F154" i="29"/>
  <c r="G153" i="29"/>
  <c r="F153" i="29"/>
  <c r="G152" i="29"/>
  <c r="F152" i="29"/>
  <c r="G151" i="29"/>
  <c r="F151" i="29"/>
  <c r="G150" i="29"/>
  <c r="F150" i="29"/>
  <c r="G149" i="29"/>
  <c r="F149" i="29"/>
  <c r="G148" i="29"/>
  <c r="F148" i="29"/>
  <c r="G147" i="29"/>
  <c r="F147" i="29"/>
  <c r="G146" i="29"/>
  <c r="F146" i="29"/>
  <c r="G145" i="29"/>
  <c r="F145" i="29"/>
  <c r="G144" i="29"/>
  <c r="F144" i="29"/>
  <c r="G143" i="29"/>
  <c r="F143" i="29"/>
  <c r="G142" i="29"/>
  <c r="F142" i="29"/>
  <c r="G141" i="29"/>
  <c r="F141" i="29"/>
  <c r="G140" i="29"/>
  <c r="F140" i="29"/>
  <c r="G139" i="29"/>
  <c r="F139" i="29"/>
  <c r="G138" i="29"/>
  <c r="F138" i="29"/>
  <c r="G137" i="29"/>
  <c r="F137" i="29"/>
  <c r="G136" i="29"/>
  <c r="F136" i="29"/>
  <c r="G135" i="29"/>
  <c r="F135" i="29"/>
  <c r="G134" i="29"/>
  <c r="F134" i="29"/>
  <c r="G133" i="29"/>
  <c r="F133" i="29"/>
  <c r="G132" i="29"/>
  <c r="F132" i="29"/>
  <c r="G131" i="29"/>
  <c r="F131" i="29"/>
  <c r="G130" i="29"/>
  <c r="F130" i="29"/>
  <c r="G129" i="29"/>
  <c r="F129" i="29"/>
  <c r="G128" i="29"/>
  <c r="F128" i="29"/>
  <c r="G127" i="29"/>
  <c r="F127" i="29"/>
  <c r="G126" i="29"/>
  <c r="F126" i="29"/>
  <c r="G125" i="29"/>
  <c r="F125" i="29"/>
  <c r="G124" i="29"/>
  <c r="F124" i="29"/>
  <c r="G123" i="29"/>
  <c r="F123" i="29"/>
  <c r="G122" i="29"/>
  <c r="F122" i="29"/>
  <c r="G121" i="29"/>
  <c r="F121" i="29"/>
  <c r="G120" i="29"/>
  <c r="F120" i="29"/>
  <c r="G119" i="29"/>
  <c r="F119" i="29"/>
  <c r="G118" i="29"/>
  <c r="F118" i="29"/>
  <c r="G117" i="29"/>
  <c r="F117" i="29"/>
  <c r="G116" i="29"/>
  <c r="F116" i="29"/>
  <c r="G115" i="29"/>
  <c r="F115" i="29"/>
  <c r="G114" i="29"/>
  <c r="F114" i="29"/>
  <c r="G113" i="29"/>
  <c r="F113" i="29"/>
  <c r="G112" i="29"/>
  <c r="F112" i="29"/>
  <c r="G111" i="29"/>
  <c r="F111" i="29"/>
  <c r="G110" i="29"/>
  <c r="F110" i="29"/>
  <c r="G109" i="29"/>
  <c r="F109" i="29"/>
  <c r="G108" i="29"/>
  <c r="F108" i="29"/>
  <c r="G107" i="29"/>
  <c r="F107" i="29"/>
  <c r="G106" i="29"/>
  <c r="F106" i="29"/>
  <c r="G105" i="29"/>
  <c r="F105" i="29"/>
  <c r="G104" i="29"/>
  <c r="F104" i="29"/>
  <c r="G103" i="29"/>
  <c r="F103" i="29"/>
  <c r="G102" i="29"/>
  <c r="F102" i="29"/>
  <c r="G101" i="29"/>
  <c r="F101" i="29"/>
  <c r="G100" i="29"/>
  <c r="F100" i="29"/>
  <c r="G99" i="29"/>
  <c r="F99" i="29"/>
  <c r="G98" i="29"/>
  <c r="F98" i="29"/>
  <c r="G97" i="29"/>
  <c r="F97" i="29"/>
  <c r="G96" i="29"/>
  <c r="F96" i="29"/>
  <c r="G95" i="29"/>
  <c r="F95" i="29"/>
  <c r="G94" i="29"/>
  <c r="F94" i="29"/>
  <c r="G93" i="29"/>
  <c r="F93" i="29"/>
  <c r="G92" i="29"/>
  <c r="F92" i="29"/>
  <c r="G91" i="29"/>
  <c r="F91" i="29"/>
  <c r="G90" i="29"/>
  <c r="F90" i="29"/>
  <c r="G89" i="29"/>
  <c r="F89" i="29"/>
  <c r="G88" i="29"/>
  <c r="F88" i="29"/>
  <c r="G87" i="29"/>
  <c r="F87" i="29"/>
  <c r="G86" i="29"/>
  <c r="F86" i="29"/>
  <c r="G85" i="29"/>
  <c r="F85" i="29"/>
  <c r="G84" i="29"/>
  <c r="F84" i="29"/>
  <c r="G83" i="29"/>
  <c r="F83" i="29"/>
  <c r="G82" i="29"/>
  <c r="F82" i="29"/>
  <c r="G81" i="29"/>
  <c r="F81" i="29"/>
  <c r="G80" i="29"/>
  <c r="F80" i="29"/>
  <c r="G79" i="29"/>
  <c r="F79" i="29"/>
  <c r="G78" i="29"/>
  <c r="F78" i="29"/>
  <c r="G77" i="29"/>
  <c r="F77" i="29"/>
  <c r="G76" i="29"/>
  <c r="F76" i="29"/>
  <c r="G75" i="29"/>
  <c r="F75" i="29"/>
  <c r="G74" i="29"/>
  <c r="F74" i="29"/>
  <c r="G73" i="29"/>
  <c r="F73" i="29"/>
  <c r="G72" i="29"/>
  <c r="F72" i="29"/>
  <c r="G71" i="29"/>
  <c r="F71" i="29"/>
  <c r="G70" i="29"/>
  <c r="F70" i="29"/>
  <c r="G69" i="29"/>
  <c r="F69" i="29"/>
  <c r="G68" i="29"/>
  <c r="F68" i="29"/>
  <c r="G67" i="29"/>
  <c r="F67" i="29"/>
  <c r="G66" i="29"/>
  <c r="F66" i="29"/>
  <c r="G65" i="29"/>
  <c r="F65" i="29"/>
  <c r="G64" i="29"/>
  <c r="F64" i="29"/>
  <c r="G63" i="29"/>
  <c r="F63" i="29"/>
  <c r="G62" i="29"/>
  <c r="F62" i="29"/>
  <c r="G61" i="29"/>
  <c r="F61" i="29"/>
  <c r="G60" i="29"/>
  <c r="F60" i="29"/>
  <c r="G59" i="29"/>
  <c r="F59" i="29"/>
  <c r="G58" i="29"/>
  <c r="F58" i="29"/>
  <c r="G57" i="29"/>
  <c r="F57" i="29"/>
  <c r="G56" i="29"/>
  <c r="F56" i="29"/>
  <c r="G55" i="29"/>
  <c r="F55" i="29"/>
  <c r="G54" i="29"/>
  <c r="F54" i="29"/>
  <c r="G53" i="29"/>
  <c r="F53" i="29"/>
  <c r="G52" i="29"/>
  <c r="F52" i="29"/>
  <c r="G51" i="29"/>
  <c r="F51" i="29"/>
  <c r="G50" i="29"/>
  <c r="F50" i="29"/>
  <c r="G49" i="29"/>
  <c r="F49" i="29"/>
  <c r="G48" i="29"/>
  <c r="F48" i="29"/>
  <c r="G47" i="29"/>
  <c r="F47" i="29"/>
  <c r="G46" i="29"/>
  <c r="F46" i="29"/>
  <c r="G45" i="29"/>
  <c r="F45" i="29"/>
  <c r="G44" i="29"/>
  <c r="F44" i="29"/>
  <c r="G43" i="29"/>
  <c r="F43" i="29"/>
  <c r="G42" i="29"/>
  <c r="F42" i="29"/>
  <c r="G41" i="29"/>
  <c r="F41" i="29"/>
  <c r="G40" i="29"/>
  <c r="F40" i="29"/>
  <c r="G39" i="29"/>
  <c r="F39" i="29"/>
  <c r="G38" i="29"/>
  <c r="F38" i="29"/>
  <c r="G37" i="29"/>
  <c r="F37" i="29"/>
  <c r="G36" i="29"/>
  <c r="F36" i="29"/>
  <c r="G35" i="29"/>
  <c r="F35" i="29"/>
  <c r="G34" i="29"/>
  <c r="F34" i="29"/>
  <c r="G33" i="29"/>
  <c r="F33" i="29"/>
  <c r="G32" i="29"/>
  <c r="F32" i="29"/>
  <c r="G31" i="29"/>
  <c r="F31" i="29"/>
  <c r="G30" i="29"/>
  <c r="F30" i="29"/>
  <c r="G29" i="29"/>
  <c r="F29" i="29"/>
  <c r="G28" i="29"/>
  <c r="F28" i="29"/>
  <c r="G27" i="29"/>
  <c r="F27" i="29"/>
  <c r="G26" i="29"/>
  <c r="F26" i="29"/>
  <c r="G25" i="29"/>
  <c r="F25" i="29"/>
  <c r="G24" i="29"/>
  <c r="F24" i="29"/>
  <c r="G23" i="29"/>
  <c r="F23" i="29"/>
  <c r="G22" i="29"/>
  <c r="F22" i="29"/>
  <c r="G21" i="29"/>
  <c r="F21" i="29"/>
  <c r="G20" i="29"/>
  <c r="F20" i="29"/>
  <c r="G19" i="29"/>
  <c r="F19" i="29"/>
  <c r="G18" i="29"/>
  <c r="F18" i="29"/>
  <c r="G17" i="29"/>
  <c r="F17" i="29"/>
  <c r="G16" i="29"/>
  <c r="F16" i="29"/>
  <c r="G15" i="29"/>
  <c r="F15" i="29"/>
  <c r="G14" i="29"/>
  <c r="F14" i="29"/>
  <c r="G13" i="29"/>
  <c r="F13" i="29"/>
  <c r="G12" i="29"/>
  <c r="F12" i="29"/>
  <c r="G11" i="29"/>
  <c r="F11" i="29"/>
  <c r="G10" i="29"/>
  <c r="F10" i="29"/>
  <c r="G9" i="29"/>
  <c r="F9" i="29"/>
  <c r="G7" i="29"/>
  <c r="F7" i="29"/>
  <c r="F138" i="28"/>
  <c r="F137" i="28"/>
  <c r="G136" i="28"/>
  <c r="F136" i="28"/>
  <c r="G135" i="28"/>
  <c r="F135" i="28"/>
  <c r="G134" i="28"/>
  <c r="F134" i="28"/>
  <c r="G133" i="28"/>
  <c r="F133" i="28"/>
  <c r="G132" i="28"/>
  <c r="F132" i="28"/>
  <c r="G131" i="28"/>
  <c r="F131" i="28"/>
  <c r="G130" i="28"/>
  <c r="F130" i="28"/>
  <c r="G129" i="28"/>
  <c r="F129" i="28"/>
  <c r="G128" i="28"/>
  <c r="F128" i="28"/>
  <c r="G127" i="28"/>
  <c r="F127" i="28"/>
  <c r="G126" i="28"/>
  <c r="F126" i="28"/>
  <c r="G125" i="28"/>
  <c r="F125" i="28"/>
  <c r="G124" i="28"/>
  <c r="F124" i="28"/>
  <c r="G123" i="28"/>
  <c r="F123" i="28"/>
  <c r="G122" i="28"/>
  <c r="F122" i="28"/>
  <c r="G121" i="28"/>
  <c r="F121" i="28"/>
  <c r="G120" i="28"/>
  <c r="F120" i="28"/>
  <c r="G119" i="28"/>
  <c r="F119" i="28"/>
  <c r="G118" i="28"/>
  <c r="F118" i="28"/>
  <c r="G117" i="28"/>
  <c r="F117" i="28"/>
  <c r="G116" i="28"/>
  <c r="F116" i="28"/>
  <c r="G115" i="28"/>
  <c r="F115" i="28"/>
  <c r="G114" i="28"/>
  <c r="F114" i="28"/>
  <c r="G113" i="28"/>
  <c r="F113" i="28"/>
  <c r="G112" i="28"/>
  <c r="F112" i="28"/>
  <c r="G111" i="28"/>
  <c r="F111" i="28"/>
  <c r="G110" i="28"/>
  <c r="F110" i="28"/>
  <c r="G109" i="28"/>
  <c r="F109" i="28"/>
  <c r="G108" i="28"/>
  <c r="F108" i="28"/>
  <c r="G107" i="28"/>
  <c r="F107" i="28"/>
  <c r="G106" i="28"/>
  <c r="F106" i="28"/>
  <c r="G105" i="28"/>
  <c r="F105" i="28"/>
  <c r="G104" i="28"/>
  <c r="F104" i="28"/>
  <c r="G103" i="28"/>
  <c r="F103" i="28"/>
  <c r="G102" i="28"/>
  <c r="F102" i="28"/>
  <c r="F101" i="28"/>
  <c r="F100" i="28"/>
  <c r="G99" i="28"/>
  <c r="F99" i="28"/>
  <c r="G98" i="28"/>
  <c r="F98" i="28"/>
  <c r="G97" i="28"/>
  <c r="F97" i="28"/>
  <c r="F96" i="28"/>
  <c r="F95" i="28"/>
  <c r="F94" i="28"/>
  <c r="F93" i="28"/>
  <c r="F92" i="28"/>
  <c r="G91" i="28"/>
  <c r="F91" i="28"/>
  <c r="G90" i="28"/>
  <c r="F90" i="28"/>
  <c r="G89" i="28"/>
  <c r="F89" i="28"/>
  <c r="G88" i="28"/>
  <c r="F88" i="28"/>
  <c r="G87" i="28"/>
  <c r="F87" i="28"/>
  <c r="G86" i="28"/>
  <c r="F86" i="28"/>
  <c r="G85" i="28"/>
  <c r="F85" i="28"/>
  <c r="G84" i="28"/>
  <c r="F84" i="28"/>
  <c r="F83" i="28"/>
  <c r="G82" i="28"/>
  <c r="F82" i="28"/>
  <c r="G81" i="28"/>
  <c r="F81" i="28"/>
  <c r="G80" i="28"/>
  <c r="F80" i="28"/>
  <c r="G79" i="28"/>
  <c r="F79" i="28"/>
  <c r="G78" i="28"/>
  <c r="F78" i="28"/>
  <c r="G77" i="28"/>
  <c r="F77" i="28"/>
  <c r="F76" i="28"/>
  <c r="F75" i="28"/>
  <c r="F74" i="28"/>
  <c r="G73" i="28"/>
  <c r="F73" i="28"/>
  <c r="F72" i="28"/>
  <c r="F71" i="28"/>
  <c r="F70" i="28"/>
  <c r="F69" i="28"/>
  <c r="G68" i="28"/>
  <c r="F68" i="28"/>
  <c r="G67" i="28"/>
  <c r="F67" i="28"/>
  <c r="F66" i="28"/>
  <c r="G65" i="28"/>
  <c r="F65" i="28"/>
  <c r="G64" i="28"/>
  <c r="F64" i="28"/>
  <c r="G63" i="28"/>
  <c r="F63" i="28"/>
  <c r="G62" i="28"/>
  <c r="F62" i="28"/>
  <c r="G61" i="28"/>
  <c r="F61" i="28"/>
  <c r="G60" i="28"/>
  <c r="F60" i="28"/>
  <c r="G59" i="28"/>
  <c r="F59" i="28"/>
  <c r="G58" i="28"/>
  <c r="F58" i="28"/>
  <c r="G57" i="28"/>
  <c r="F57" i="28"/>
  <c r="G56" i="28"/>
  <c r="F56" i="28"/>
  <c r="G55" i="28"/>
  <c r="F55" i="28"/>
  <c r="G54" i="28"/>
  <c r="F54" i="28"/>
  <c r="G53" i="28"/>
  <c r="F53" i="28"/>
  <c r="G52" i="28"/>
  <c r="F52" i="28"/>
  <c r="G51" i="28"/>
  <c r="F51" i="28"/>
  <c r="G50" i="28"/>
  <c r="F50" i="28"/>
  <c r="G49" i="28"/>
  <c r="F49" i="28"/>
  <c r="G48" i="28"/>
  <c r="F48" i="28"/>
  <c r="G47" i="28"/>
  <c r="F47" i="28"/>
  <c r="G46" i="28"/>
  <c r="F46" i="28"/>
  <c r="G45" i="28"/>
  <c r="F45" i="28"/>
  <c r="G44" i="28"/>
  <c r="F44" i="28"/>
  <c r="G43" i="28"/>
  <c r="F43" i="28"/>
  <c r="G42" i="28"/>
  <c r="F42" i="28"/>
  <c r="G41" i="28"/>
  <c r="F41" i="28"/>
  <c r="G40" i="28"/>
  <c r="F40" i="28"/>
  <c r="G39" i="28"/>
  <c r="F39" i="28"/>
  <c r="F38" i="28"/>
  <c r="F37" i="28"/>
  <c r="G36" i="28"/>
  <c r="F36" i="28"/>
  <c r="G35" i="28"/>
  <c r="F35" i="28"/>
  <c r="F34" i="28"/>
  <c r="G33" i="28"/>
  <c r="F33" i="28"/>
  <c r="G32" i="28"/>
  <c r="F32" i="28"/>
  <c r="G31" i="28"/>
  <c r="F31" i="28"/>
  <c r="F30" i="28"/>
  <c r="G29" i="28"/>
  <c r="F29" i="28"/>
  <c r="G28" i="28"/>
  <c r="F28" i="28"/>
  <c r="G27" i="28"/>
  <c r="F27" i="28"/>
  <c r="G26" i="28"/>
  <c r="F26" i="28"/>
  <c r="G25" i="28"/>
  <c r="F25" i="28"/>
  <c r="G24" i="28"/>
  <c r="F24" i="28"/>
  <c r="G23" i="28"/>
  <c r="F23" i="28"/>
  <c r="G22" i="28"/>
  <c r="F22" i="28"/>
  <c r="G21" i="28"/>
  <c r="F21" i="28"/>
  <c r="G20" i="28"/>
  <c r="F20" i="28"/>
  <c r="G19" i="28"/>
  <c r="F19" i="28"/>
  <c r="G18" i="28"/>
  <c r="F18" i="28"/>
  <c r="G16" i="28"/>
  <c r="F16" i="28"/>
  <c r="J13" i="5" l="1"/>
  <c r="J89" i="5" l="1"/>
  <c r="J81" i="5"/>
  <c r="I15" i="5"/>
  <c r="J79" i="5"/>
  <c r="J82" i="5"/>
  <c r="J83" i="5"/>
  <c r="J85" i="5"/>
  <c r="J86" i="5"/>
  <c r="J87" i="5"/>
  <c r="J88" i="5"/>
  <c r="J84" i="5" l="1"/>
  <c r="I80" i="5"/>
  <c r="I66" i="5"/>
  <c r="I65" i="5" s="1"/>
  <c r="I57" i="5" s="1"/>
  <c r="I56" i="5" s="1"/>
  <c r="I51" i="5" s="1"/>
  <c r="I50" i="5" s="1"/>
  <c r="I48" i="5" s="1"/>
  <c r="J80" i="5" l="1"/>
  <c r="I41" i="5"/>
  <c r="I39" i="5" s="1"/>
  <c r="I38" i="5" s="1"/>
  <c r="I34" i="5" s="1"/>
  <c r="I33" i="5" s="1"/>
  <c r="I29" i="5" s="1"/>
  <c r="I28" i="5" s="1"/>
  <c r="I25" i="5" s="1"/>
  <c r="I22" i="5" s="1"/>
  <c r="I9" i="5" s="1"/>
  <c r="J14" i="5"/>
  <c r="I77" i="5" l="1"/>
  <c r="I73" i="5" s="1"/>
  <c r="I8" i="5" s="1"/>
  <c r="J78" i="5"/>
  <c r="J31" i="5"/>
  <c r="J58" i="5"/>
  <c r="J70" i="5"/>
  <c r="J66" i="5"/>
  <c r="J52" i="5"/>
  <c r="J49" i="5"/>
  <c r="J46" i="5"/>
  <c r="J42" i="5"/>
  <c r="J40" i="5"/>
  <c r="J35" i="5"/>
  <c r="J33" i="5"/>
  <c r="J29" i="5"/>
  <c r="J25" i="5"/>
  <c r="J22" i="5"/>
  <c r="J20" i="5"/>
  <c r="J18" i="5"/>
  <c r="J16" i="5"/>
  <c r="J76" i="5"/>
  <c r="J75" i="5"/>
  <c r="J72" i="5"/>
  <c r="J71" i="5"/>
  <c r="J69" i="5"/>
  <c r="J68" i="5"/>
  <c r="J67" i="5"/>
  <c r="J64" i="5"/>
  <c r="J63" i="5"/>
  <c r="J62" i="5"/>
  <c r="J60" i="5"/>
  <c r="J59" i="5"/>
  <c r="J56" i="5"/>
  <c r="J55" i="5"/>
  <c r="J54" i="5"/>
  <c r="J53" i="5"/>
  <c r="J50" i="5"/>
  <c r="J48" i="5"/>
  <c r="J47" i="5"/>
  <c r="J45" i="5"/>
  <c r="J44" i="5"/>
  <c r="J43" i="5"/>
  <c r="J41" i="5"/>
  <c r="J38" i="5"/>
  <c r="J37" i="5"/>
  <c r="J36" i="5"/>
  <c r="J34" i="5"/>
  <c r="J32" i="5"/>
  <c r="J30" i="5"/>
  <c r="J27" i="5"/>
  <c r="J26" i="5"/>
  <c r="J24" i="5"/>
  <c r="J23" i="5"/>
  <c r="J21" i="5"/>
  <c r="J19" i="5"/>
  <c r="J17" i="5"/>
  <c r="J15" i="5"/>
  <c r="J12" i="5"/>
  <c r="J11" i="5"/>
  <c r="J77" i="5" l="1"/>
  <c r="J74" i="5"/>
  <c r="J57" i="5"/>
  <c r="J51" i="5"/>
  <c r="J73" i="5"/>
  <c r="J61" i="5"/>
  <c r="J65" i="5"/>
  <c r="J39" i="5"/>
  <c r="J28" i="5"/>
  <c r="J9" i="5"/>
  <c r="J10" i="5"/>
  <c r="J8" i="5" l="1"/>
</calcChain>
</file>

<file path=xl/comments1.xml><?xml version="1.0" encoding="utf-8"?>
<comments xmlns="http://schemas.openxmlformats.org/spreadsheetml/2006/main">
  <authors>
    <author>АННА</author>
  </authors>
  <commentList>
    <comment ref="A132" authorId="0">
      <text>
        <r>
          <rPr>
            <b/>
            <sz val="8"/>
            <color indexed="81"/>
            <rFont val="Tahoma"/>
            <family val="2"/>
            <charset val="204"/>
          </rPr>
          <t>АННА:</t>
        </r>
        <r>
          <rPr>
            <sz val="8"/>
            <color indexed="81"/>
            <rFont val="Tahoma"/>
            <family val="2"/>
            <charset val="204"/>
          </rPr>
          <t xml:space="preserve">
скорее всего это софинансирование, надо будет поменять код</t>
        </r>
      </text>
    </comment>
  </commentList>
</comments>
</file>

<file path=xl/sharedStrings.xml><?xml version="1.0" encoding="utf-8"?>
<sst xmlns="http://schemas.openxmlformats.org/spreadsheetml/2006/main" count="2182" uniqueCount="1176">
  <si>
    <t xml:space="preserve"> 000 1050200002 0000 110</t>
  </si>
  <si>
    <t xml:space="preserve"> 000 0103010000 0000 700</t>
  </si>
  <si>
    <t xml:space="preserve"> 000 1050301001 0000 110</t>
  </si>
  <si>
    <t xml:space="preserve"> 000 1050300001 0000 110</t>
  </si>
  <si>
    <t xml:space="preserve"> 000 1030225001 0000 110</t>
  </si>
  <si>
    <t xml:space="preserve"> 000 1030224001 0000 110</t>
  </si>
  <si>
    <t xml:space="preserve"> 000 1000000000 0000 000</t>
  </si>
  <si>
    <t xml:space="preserve"> 000 2020400000 0000 151</t>
  </si>
  <si>
    <t>КОДЫ</t>
  </si>
  <si>
    <t xml:space="preserve"> 000 1160300000 0000 140</t>
  </si>
  <si>
    <t xml:space="preserve"> 000 2020100100 0000 151</t>
  </si>
  <si>
    <t xml:space="preserve"> 000 1162800001 0000 140</t>
  </si>
  <si>
    <t>383</t>
  </si>
  <si>
    <t xml:space="preserve"> 000 2020300000 0000 151</t>
  </si>
  <si>
    <t xml:space="preserve"> 000 1080000000 0000 000</t>
  </si>
  <si>
    <t xml:space="preserve"> 000 2020000000 0000 000</t>
  </si>
  <si>
    <t xml:space="preserve"> 000 1120000000 0000 000</t>
  </si>
  <si>
    <t xml:space="preserve"> 000 0105020000 0000 600</t>
  </si>
  <si>
    <t xml:space="preserve"> 000 2020200000 0000 151</t>
  </si>
  <si>
    <t xml:space="preserve"> 000 0105020100 0000 610</t>
  </si>
  <si>
    <t xml:space="preserve">                                           3. Источники финансирования дефицита бюджета</t>
  </si>
  <si>
    <t>0503317</t>
  </si>
  <si>
    <t xml:space="preserve">     в том числе:</t>
  </si>
  <si>
    <t xml:space="preserve"> 000 1140601000 0000 430</t>
  </si>
  <si>
    <t>Расходы бюджета - ИТОГО</t>
  </si>
  <si>
    <t xml:space="preserve"> 000 2020100000 0000 151</t>
  </si>
  <si>
    <t xml:space="preserve"> 000 1140600000 0000 430</t>
  </si>
  <si>
    <t xml:space="preserve"> 000 1030223001 0000 110</t>
  </si>
  <si>
    <t>Результат исполнения бюджета (дефицит / профицит)</t>
  </si>
  <si>
    <t xml:space="preserve"> 000 1110503000 0000 120</t>
  </si>
  <si>
    <t>источники внутреннего финансирования</t>
  </si>
  <si>
    <t xml:space="preserve"> 000 1130200000 0000 130</t>
  </si>
  <si>
    <t xml:space="preserve"> 000 1162500000 0000 140</t>
  </si>
  <si>
    <t>Доходы бюджета - ИТОГО</t>
  </si>
  <si>
    <t xml:space="preserve"> 000 1160000000 0000 000</t>
  </si>
  <si>
    <t xml:space="preserve"> 000 0103000000 0000 000</t>
  </si>
  <si>
    <t xml:space="preserve"> 000 1060100000 0000 110</t>
  </si>
  <si>
    <t xml:space="preserve"> 000 1120104001 0000 120</t>
  </si>
  <si>
    <t xml:space="preserve"> 000 1130000000 0000 000</t>
  </si>
  <si>
    <t>Источники финансирования дефицита бюджетов - всего</t>
  </si>
  <si>
    <t xml:space="preserve"> 000 1060600000 0000 110</t>
  </si>
  <si>
    <t xml:space="preserve"> 000 1050000000 0000 000</t>
  </si>
  <si>
    <t xml:space="preserve"> 000 1010000000 0000 000</t>
  </si>
  <si>
    <t>520</t>
  </si>
  <si>
    <t>500</t>
  </si>
  <si>
    <t>010</t>
  </si>
  <si>
    <t xml:space="preserve"> 000 1010204001 0000 110</t>
  </si>
  <si>
    <t xml:space="preserve"> 000 0105020100 0000 510</t>
  </si>
  <si>
    <t xml:space="preserve"> 000 1110502000 0000 120</t>
  </si>
  <si>
    <t xml:space="preserve"> 000 1030200001 0000 110</t>
  </si>
  <si>
    <t xml:space="preserve"> 000 1110501000 0000 120</t>
  </si>
  <si>
    <t xml:space="preserve"> 000 2020499900 0000 151</t>
  </si>
  <si>
    <t xml:space="preserve"> 000 2070000000 0000 000</t>
  </si>
  <si>
    <t xml:space="preserve">                                                               1. Доходы бюджета</t>
  </si>
  <si>
    <t xml:space="preserve">Наименование бюджета </t>
  </si>
  <si>
    <t xml:space="preserve"> 000 2020302400 0000 151</t>
  </si>
  <si>
    <t xml:space="preserve">                   Дата  </t>
  </si>
  <si>
    <t xml:space="preserve"> 000 1120103001 0000 120</t>
  </si>
  <si>
    <t xml:space="preserve"> 000 1120102001 0000 120</t>
  </si>
  <si>
    <t>200</t>
  </si>
  <si>
    <t xml:space="preserve"> 000 2020299900 0000 151</t>
  </si>
  <si>
    <t xml:space="preserve"> 000 2000000000 0000 000</t>
  </si>
  <si>
    <t xml:space="preserve"> 000 0105000000 0000 000</t>
  </si>
  <si>
    <t xml:space="preserve"> 000 1162506001 0000 140</t>
  </si>
  <si>
    <t xml:space="preserve">Наименование финансового органа </t>
  </si>
  <si>
    <t xml:space="preserve">             по ОКЕИ  </t>
  </si>
  <si>
    <t xml:space="preserve"> 000 1160303001 0000 140</t>
  </si>
  <si>
    <t xml:space="preserve">Форма по ОКУД  </t>
  </si>
  <si>
    <t>720</t>
  </si>
  <si>
    <t>700</t>
  </si>
  <si>
    <t xml:space="preserve"> 000 0105020000 0000 500</t>
  </si>
  <si>
    <t xml:space="preserve">                                                            2. Расходы бюджета</t>
  </si>
  <si>
    <t xml:space="preserve"> 000 1010203001 0000 110</t>
  </si>
  <si>
    <t xml:space="preserve"> 000 1010202001 0000 110</t>
  </si>
  <si>
    <t>из них:</t>
  </si>
  <si>
    <t xml:space="preserve"> 000 1110500000 0000 120</t>
  </si>
  <si>
    <t xml:space="preserve">в том числе: </t>
  </si>
  <si>
    <t xml:space="preserve"> 000 0103010000 0000 800</t>
  </si>
  <si>
    <t xml:space="preserve"> 000 2020100300 0000 151</t>
  </si>
  <si>
    <t xml:space="preserve"> 000 1130299000 0000 130</t>
  </si>
  <si>
    <t xml:space="preserve"> 000 1140000000 0000 000</t>
  </si>
  <si>
    <t>710</t>
  </si>
  <si>
    <t xml:space="preserve"> 000 1120101001 0000 120</t>
  </si>
  <si>
    <t xml:space="preserve"> 000 1060000000 0000 000</t>
  </si>
  <si>
    <t xml:space="preserve"> 000 1120100001 0000 120</t>
  </si>
  <si>
    <t xml:space="preserve"> 000 1080301001 0000 110</t>
  </si>
  <si>
    <t xml:space="preserve"> 000 1080300001 0000 110</t>
  </si>
  <si>
    <t xml:space="preserve"> 000 1050202002 0000 110</t>
  </si>
  <si>
    <t xml:space="preserve"> 000 1050201002 0000 110</t>
  </si>
  <si>
    <t xml:space="preserve"> 000 1030000000 0000 000</t>
  </si>
  <si>
    <t>х</t>
  </si>
  <si>
    <t xml:space="preserve"> 000 1162503001 0000 140</t>
  </si>
  <si>
    <t xml:space="preserve"> 000 1030226001 0000 110</t>
  </si>
  <si>
    <t xml:space="preserve">             по ОКПО  </t>
  </si>
  <si>
    <t xml:space="preserve"> 000 1160301001 0000 140</t>
  </si>
  <si>
    <t xml:space="preserve"> 000 2020300300 0000 151</t>
  </si>
  <si>
    <t xml:space="preserve"> 000 1160801001 0000 140</t>
  </si>
  <si>
    <t xml:space="preserve"> 000 1160800001 0000 140</t>
  </si>
  <si>
    <t xml:space="preserve"> 000 1169000000 0000 140</t>
  </si>
  <si>
    <t xml:space="preserve"> 000 1010201001 0000 110</t>
  </si>
  <si>
    <t xml:space="preserve"> 000 1010200001 0000 110</t>
  </si>
  <si>
    <t xml:space="preserve"> 000 0103010000 0000 000</t>
  </si>
  <si>
    <t xml:space="preserve"> 000 1160600001 0000 140</t>
  </si>
  <si>
    <t xml:space="preserve"> 000 1110000000 0000 000</t>
  </si>
  <si>
    <t>Утвержденные бюджетные назначения</t>
  </si>
  <si>
    <t>Исполнено</t>
  </si>
  <si>
    <t>отклонения</t>
  </si>
  <si>
    <t>% исполнения бюджета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</si>
  <si>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</si>
  <si>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</si>
  <si>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</si>
  <si>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</si>
  <si>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</si>
  <si>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</si>
  <si>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</si>
  <si>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</si>
  <si>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</si>
  <si>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</si>
  <si>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</si>
  <si>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</si>
  <si>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</si>
  <si>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</si>
  <si>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</si>
  <si>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</si>
  <si>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</si>
  <si>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</si>
  <si>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Земельный налог с организаций</t>
  </si>
  <si>
    <t xml:space="preserve"> 000 1060603000 0000 110</t>
  </si>
  <si>
    <t xml:space="preserve">  Земельный налог с физических лиц</t>
  </si>
  <si>
    <t xml:space="preserve"> 000 1060604000 0000 110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</si>
  <si>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</si>
  <si>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</si>
  <si>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</si>
  <si>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</si>
  <si>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</si>
  <si>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</si>
  <si>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</si>
  <si>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</si>
  <si>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</si>
  <si>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</si>
  <si>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</si>
  <si>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</si>
  <si>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</si>
  <si>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</si>
  <si>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</si>
  <si>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</si>
  <si>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</si>
  <si>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</si>
  <si>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</si>
  <si>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</si>
  <si>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</si>
  <si>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</si>
  <si>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</si>
  <si>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</si>
  <si>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</si>
  <si>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</si>
  <si>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</si>
  <si>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</si>
  <si>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</si>
  <si>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</si>
  <si>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</si>
  <si>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Прочие поступления от денежных взысканий (штрафов) и иных сумм в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</si>
  <si>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</si>
  <si>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</si>
  <si>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</si>
  <si>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</si>
  <si>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</si>
  <si>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</si>
  <si>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Субвенции бюджетам на государственную регистрацию актов гражданского состояния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</si>
  <si>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</si>
  <si>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</si>
  <si>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</si>
  <si>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 ПРОЧИЕ БЕЗВОЗМЕЗДНЫЕ ПОСТУПЛЕНИЯ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</si>
  <si>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</si>
  <si>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</si>
  <si>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</si>
  <si>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</si>
  <si>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</si>
  <si>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</si>
  <si>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</si>
  <si>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</si>
  <si>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</si>
  <si>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</si>
  <si>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</si>
  <si>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Транспорт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</si>
  <si>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</si>
  <si>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</si>
  <si>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</si>
  <si>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</si>
  <si>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</si>
  <si>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</si>
  <si>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</si>
  <si>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</si>
  <si>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</si>
  <si>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Молодежная политика и оздоровление детей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</si>
  <si>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</si>
  <si>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</si>
  <si>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</si>
  <si>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Кинематография</t>
  </si>
  <si>
    <t xml:space="preserve">  Другие вопросы в области культуры, кинематографии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</si>
  <si>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</si>
  <si>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</si>
  <si>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</si>
  <si>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ФИЗИЧЕСКАЯ КУЛЬТУРА И СПОРТ</t>
  </si>
  <si>
    <t xml:space="preserve">  Физическая культура</t>
  </si>
  <si>
    <t xml:space="preserve">  Другие вопросы в области физической культуры и спорта</t>
  </si>
  <si>
    <t xml:space="preserve">  СРЕДСТВА МАССОВОЙ ИНФОРМАЦИИ</t>
  </si>
  <si>
    <t xml:space="preserve">  Периодическая печать и издательства</t>
  </si>
  <si>
    <t xml:space="preserve">  Другие вопросы в области средств массовой информации</t>
  </si>
  <si>
    <t xml:space="preserve">  Бюджетные кредиты от других бюджетов бюджетной системы Российской Федерации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</si>
  <si>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</si>
  <si>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</si>
  <si>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</si>
  <si>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источники внешнего финансирования </t>
  </si>
  <si>
    <t>620</t>
  </si>
  <si>
    <t>изменение остатков средств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</si>
  <si>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</si>
  <si>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</si>
  <si>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</si>
  <si>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</si>
  <si>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</si>
  <si>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</si>
  <si>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</si>
  <si>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>Наименование показателей</t>
  </si>
  <si>
    <t>ГР</t>
  </si>
  <si>
    <t>Рз</t>
  </si>
  <si>
    <t>ПР</t>
  </si>
  <si>
    <t>ЦСР</t>
  </si>
  <si>
    <t>ВР</t>
  </si>
  <si>
    <t>2</t>
  </si>
  <si>
    <t>3</t>
  </si>
  <si>
    <t>4</t>
  </si>
  <si>
    <t>5</t>
  </si>
  <si>
    <t>6</t>
  </si>
  <si>
    <t>ВСЕГО (в тыс.руб.)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</si>
  <si>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</si>
  <si>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</si>
  <si>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</si>
  <si>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</si>
  <si>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</si>
  <si>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</si>
  <si>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0020000</t>
  </si>
  <si>
    <t xml:space="preserve">Другие общегосударственные вопросы </t>
  </si>
  <si>
    <t>13</t>
  </si>
  <si>
    <t>0020300</t>
  </si>
  <si>
    <t>Национальная безопасность и правоохранительная деятельность</t>
  </si>
  <si>
    <t>03</t>
  </si>
  <si>
    <t>100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</si>
  <si>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</si>
  <si>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</si>
  <si>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120</t>
  </si>
  <si>
    <t>Национальная экономика</t>
  </si>
  <si>
    <t>121</t>
  </si>
  <si>
    <t>Другие вопросы в области национальной экономики</t>
  </si>
  <si>
    <t>12</t>
  </si>
  <si>
    <t>122</t>
  </si>
  <si>
    <t>Жилищно-коммунальное хозяйство</t>
  </si>
  <si>
    <t>05</t>
  </si>
  <si>
    <t>Благоустройство</t>
  </si>
  <si>
    <t>Социальная политика</t>
  </si>
  <si>
    <t>10</t>
  </si>
  <si>
    <t>0020400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</si>
  <si>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</si>
  <si>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</si>
  <si>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</si>
  <si>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</si>
  <si>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</si>
  <si>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240</t>
  </si>
  <si>
    <t>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</si>
  <si>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</si>
  <si>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</si>
  <si>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800</t>
  </si>
  <si>
    <t>Резервные фонды</t>
  </si>
  <si>
    <t>11</t>
  </si>
  <si>
    <t>850</t>
  </si>
  <si>
    <t>851</t>
  </si>
  <si>
    <t>852</t>
  </si>
  <si>
    <t>14</t>
  </si>
  <si>
    <t>0010000</t>
  </si>
  <si>
    <t>0014000</t>
  </si>
  <si>
    <t>950</t>
  </si>
  <si>
    <t>0200000</t>
  </si>
  <si>
    <t>0200002</t>
  </si>
  <si>
    <t>Транспорт</t>
  </si>
  <si>
    <t>08</t>
  </si>
  <si>
    <t>Дорожное хозяйство (дорожные фонды)</t>
  </si>
  <si>
    <t>0060600</t>
  </si>
  <si>
    <t>0060610</t>
  </si>
  <si>
    <t>Жилищное хозяйство</t>
  </si>
  <si>
    <t>Коммунальное хозяйство</t>
  </si>
  <si>
    <t>Образование</t>
  </si>
  <si>
    <t>07</t>
  </si>
  <si>
    <t>Дошкольное образование</t>
  </si>
  <si>
    <t>66 Э 0000</t>
  </si>
  <si>
    <t>Общее образование</t>
  </si>
  <si>
    <t>66 Э 5933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</si>
  <si>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</si>
  <si>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</si>
  <si>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</si>
  <si>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</si>
  <si>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</si>
  <si>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>Другие вопросы в области культуры, кинематографии</t>
  </si>
  <si>
    <t>66 Э 7400</t>
  </si>
  <si>
    <t>66 Э 7402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</si>
  <si>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</si>
  <si>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</si>
  <si>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</si>
  <si>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</si>
  <si>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Исполнитель:</t>
  </si>
  <si>
    <t>А.В. Мирошниченко, телефон (841343) 22341</t>
  </si>
  <si>
    <t xml:space="preserve">Исполнение ведомственной структуры расходов бюджета муниципального образования </t>
  </si>
  <si>
    <t>Муниципальная программа "Содержание и ремонт автомобильных дорог общего пользования местного значения Ягоднинского района" на 2014-2016 годы"</t>
  </si>
  <si>
    <t>7</t>
  </si>
  <si>
    <t>% исполнения от плана на год</t>
  </si>
  <si>
    <t>Государственная программа Магаданской области "Развитие социальной защиты населения Магаданской области" на 2014-2018 годы"</t>
  </si>
  <si>
    <t>Подпрограмма "Повышение устойчивости жилых домов, основных объектов и систем жизнеобеспечения на территории Магаданской области" на 2014-2017 годы"</t>
  </si>
  <si>
    <t>Подпрограмма "Управление развитием отрасли образования в Магаданской области" на 2014-2020 годы"</t>
  </si>
  <si>
    <t>Подпрограмма "Развитие общего образования в Магаданской области" на 2014-2020 годы"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</si>
  <si>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</si>
  <si>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</si>
  <si>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Плата за выбросы загрязняющих веществ в атмосферный воздух стационарными объектами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</si>
  <si>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</si>
  <si>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</si>
  <si>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</si>
  <si>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</si>
  <si>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</si>
  <si>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Прочие неналоговые доходы</t>
  </si>
  <si>
    <t xml:space="preserve"> 000 1170500000 0000 180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</si>
  <si>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</si>
  <si>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</si>
  <si>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</si>
  <si>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000 1110904000 0000 120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</si>
  <si>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</si>
  <si>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</si>
  <si>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</si>
  <si>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000 1080402001 0000 110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</si>
  <si>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</si>
  <si>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000 1080400001 0000 110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</si>
  <si>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</si>
  <si>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Единица измерения:  руб. </t>
  </si>
  <si>
    <t>Периодичность: месячная, квартальная, годовая</t>
  </si>
  <si>
    <t xml:space="preserve">  Субсидии бюджетным учреждениям на иные цели</t>
  </si>
  <si>
    <t xml:space="preserve">  Субсидии бюджетным учреждениям</t>
  </si>
  <si>
    <t xml:space="preserve">  Предоставление субсидий бюджетным, автономным учреждениям и иным некоммерческим организациям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</si>
  <si>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</si>
  <si>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Уплата прочих налогов, сборов</t>
  </si>
  <si>
    <t xml:space="preserve">  Уплата налога на имущество организаций и земельного налога</t>
  </si>
  <si>
    <t xml:space="preserve">  Уплата налогов, сборов и иных платежей</t>
  </si>
  <si>
    <t xml:space="preserve">  Иные бюджетные ассигнования</t>
  </si>
  <si>
    <t xml:space="preserve">  Прочая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</si>
  <si>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</si>
  <si>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</si>
  <si>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Расходы на выплаты персоналу государственных (муниципальных) органов</t>
  </si>
  <si>
    <t xml:space="preserve">  Субсидии гражданам на приобретение жилья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</si>
  <si>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</si>
  <si>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Социальные выплаты гражданам, кроме публичных нормативных социальных выплат</t>
  </si>
  <si>
    <t xml:space="preserve">  Социальное обеспечение и иные выплаты населению</t>
  </si>
  <si>
    <t xml:space="preserve">  Иные пенсии, социальные доплаты к пенсиям</t>
  </si>
  <si>
    <t xml:space="preserve">  Публичные нормативные социальные  выплаты гражданам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</si>
  <si>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</si>
  <si>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 Водное хозяйство</t>
  </si>
  <si>
    <t xml:space="preserve">  Обеспечение пожарной безопасности</t>
  </si>
  <si>
    <t xml:space="preserve">  Уплата иных платежей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</si>
  <si>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</si>
  <si>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 Резервные средства</t>
  </si>
  <si>
    <t xml:space="preserve"> муниципальных программ муниципального образования</t>
  </si>
  <si>
    <t>"Ягоднинский городской округ" на 2016 год</t>
  </si>
  <si>
    <t>Сумма                               на 2016 год</t>
  </si>
  <si>
    <t>9А 0 00 00000</t>
  </si>
  <si>
    <t>Основное мероприятие "Содержание и ремонт автомобильных дорог"</t>
  </si>
  <si>
    <t>9А 0 01 00000</t>
  </si>
  <si>
    <t>Содержание автомобильных дорог</t>
  </si>
  <si>
    <t>9А 0 01 91100</t>
  </si>
  <si>
    <t>Комитет по управлению муниципальным имуществом администрации Ягоднинского городского округа</t>
  </si>
  <si>
    <t>704</t>
  </si>
  <si>
    <t>Муниципальная программа "Безопасность образовательного процесса в образовательных организациях Ягоднинского городского округа на 2016 год"</t>
  </si>
  <si>
    <t>9Б 0 00 00000</t>
  </si>
  <si>
    <t>Основное мероприятие "Организационное обеспечение пожарной безопасности, антитеррористической защищенности"</t>
  </si>
  <si>
    <t>9Б 0 01 00000</t>
  </si>
  <si>
    <t>Установка ограждений</t>
  </si>
  <si>
    <t>9Б 0 01 91500</t>
  </si>
  <si>
    <t>Комитет образования администрации Ягоднинского городского округа</t>
  </si>
  <si>
    <t>705</t>
  </si>
  <si>
    <t>Основное мероприятие "Осуществление мероприятий по капитальному и  текущему ремонту и укреплению материально-технической базы"</t>
  </si>
  <si>
    <t>9Б 0 02 00000</t>
  </si>
  <si>
    <t>Мероприятия по капитальному и текущему ремонту</t>
  </si>
  <si>
    <t>9Б 0 02 91700</t>
  </si>
  <si>
    <t>Укрепление материально-технической базы</t>
  </si>
  <si>
    <t>9Б 0 02 91800</t>
  </si>
  <si>
    <t>Основное мероприятие "Сохранение и укрепление здоровья учащихся и воспитанников"</t>
  </si>
  <si>
    <t>9Б 0 03 00000</t>
  </si>
  <si>
    <t>Организация питания учащихся и воспитанников в общеобразовательных организациях</t>
  </si>
  <si>
    <t>9Б 0 03 91900</t>
  </si>
  <si>
    <t>Организация питания воспитанников в дошкольных образовательных организациях</t>
  </si>
  <si>
    <t>9Б 0 03 94900</t>
  </si>
  <si>
    <t>Муниципальная программа "Патриотическое воспитание детей, молодежи и населения Ягоднинского городского округа на 2016 год"</t>
  </si>
  <si>
    <t>9В 0 00 00000</t>
  </si>
  <si>
    <t>Основное мероприятие "Организация и проведение мероприятий по патриотическому воспитанию"</t>
  </si>
  <si>
    <t>9В 0 01 00000</t>
  </si>
  <si>
    <t>Организация и проведение мероприятий по патриотическому воспитанию</t>
  </si>
  <si>
    <t>9В 0 01 92100</t>
  </si>
  <si>
    <t>Комитет культуры администрации Ягоднинского городского округа</t>
  </si>
  <si>
    <t>706</t>
  </si>
  <si>
    <t>Комитет по физической культуре, спорту и туризму администрации Ягоднинского городского округа</t>
  </si>
  <si>
    <t>707</t>
  </si>
  <si>
    <t>Подготовка, проведение и участие в фестивалях, конкурсах, спартакиадах, соревнованиях, акциях и других мероприятиях</t>
  </si>
  <si>
    <t>9В 0 01 92200</t>
  </si>
  <si>
    <t>Администрация Ягоднинского городского округа</t>
  </si>
  <si>
    <t>701</t>
  </si>
  <si>
    <t>Основное  мероприятие "Совершенствование процесса патриотического воспитания"</t>
  </si>
  <si>
    <t>9В 0 02 00000</t>
  </si>
  <si>
    <t>9В 0 02 91800</t>
  </si>
  <si>
    <t>Муниципальная программа "Регистрация права собственности на объекты недвижимости, находящиеся в собственности  муниципального образования "Ягоднинский муниципальный район Магаданской области" и земельные участки, подлежащие отнесению к собственности муниципального образования "Ягоднинский городской округ" на 2016 год</t>
  </si>
  <si>
    <t>9Г 0 00 00000</t>
  </si>
  <si>
    <t xml:space="preserve">Основное мероприятие "Изготовление технической документации, проведение плановой технической инвентаризации объектов недвижимости, находящихся в собственности  муниципального образования "Ягоднинский городской округ" </t>
  </si>
  <si>
    <t>9Г 0 01 00000</t>
  </si>
  <si>
    <t>Изготовление технической документации</t>
  </si>
  <si>
    <t>9Г 0 01 92300</t>
  </si>
  <si>
    <t>Проведение плановой технической инвентаризации объектов недвижимости</t>
  </si>
  <si>
    <t>9Г 0 01 92400</t>
  </si>
  <si>
    <t xml:space="preserve">Основное мероприятие "Расчет стоимости постановки на государственный кадастровый учет, землеустроительных работ" </t>
  </si>
  <si>
    <t>9Г 0 02 00000</t>
  </si>
  <si>
    <t>Землеустроительные работы</t>
  </si>
  <si>
    <t>9Г 0 02 92500</t>
  </si>
  <si>
    <t>9Д 0 00 00000</t>
  </si>
  <si>
    <t>Основное мероприятие "Предупреждение детского дорожно-транспортного травматизма"</t>
  </si>
  <si>
    <t>9Д 0 01 00000</t>
  </si>
  <si>
    <t>Организация работы по предупреждению детского дорожно-транспортного травматизма</t>
  </si>
  <si>
    <t>9Д 0 01 92600</t>
  </si>
  <si>
    <t>9Д 0 01 92200</t>
  </si>
  <si>
    <t>Основное мероприятие "Мероприятия по совершенствованию контрольно-надзорной деятельности в сфере обеспечения безопасности дорожного движения"</t>
  </si>
  <si>
    <t>9Д 0 02 00000</t>
  </si>
  <si>
    <t>9Д 0 02 91800</t>
  </si>
  <si>
    <t>9Ж 0 00 00000</t>
  </si>
  <si>
    <t>Основное мероприятие "Реализация мероприятий по сейсмоусилению (повышению устойчивости) жилых домов, основных объектов и систем жизнеобеспечения"</t>
  </si>
  <si>
    <t>9Ж 0 01 00000</t>
  </si>
  <si>
    <t>Реализация мероприятий по сейсмоусилению (повышению устойчивости) жилых домов, основных объектов и систем жизнеобеспечения</t>
  </si>
  <si>
    <t>9Ж 0 01 92700</t>
  </si>
  <si>
    <t>Муниципальная программа "Развитие культуры в муниципальном образовании "Ягоднинский городской округ" на 2016 год"</t>
  </si>
  <si>
    <t>9К 0 00 00000</t>
  </si>
  <si>
    <t>Создание условий для сохранение культурного наследия и творческого потенциала</t>
  </si>
  <si>
    <t>Приобретение сценических костюмов</t>
  </si>
  <si>
    <t>Муниципальная программа "Организация и обеспечение отдыха, оздоровления и занятости детей в Ягоднинском городском округе на 2016-2017 годы"</t>
  </si>
  <si>
    <t>9Л 0 00 00000</t>
  </si>
  <si>
    <t>Основное мероприятие "Организация и обеспечение отдыха и оздоровления детей и подростков"</t>
  </si>
  <si>
    <t>9Л 0 01 00000</t>
  </si>
  <si>
    <t>Оплата труда работников лагерей с дневным пребыванием детей</t>
  </si>
  <si>
    <t>9Л 0 01 93100</t>
  </si>
  <si>
    <t>Обеспечение летнего отдыха детей в лагерях на базе муниципальных учреждений (организаций)</t>
  </si>
  <si>
    <t>9Л 0 01 93200</t>
  </si>
  <si>
    <t>Основное мероприятие "Организация занятости детей в период летних каникул"</t>
  </si>
  <si>
    <t>9Л 0 02 00000</t>
  </si>
  <si>
    <t>Трудоустройство несовершеннолетних в период летних каникул</t>
  </si>
  <si>
    <t>9Л 0 02 93300</t>
  </si>
  <si>
    <t>Муниципальная программа "Поддержка малого и среднего предпринимательства на территории Ягоднинского городского округа" на 2016-2018 годы"</t>
  </si>
  <si>
    <t>9М 0 00 00000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</si>
  <si>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</si>
  <si>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9М 0 01 00000</t>
  </si>
  <si>
    <t>Финансовая поддержка малого и среднего предпринимательства</t>
  </si>
  <si>
    <t>9М 0 01 93400</t>
  </si>
  <si>
    <t>Информационная поддержка малого предпринимательства</t>
  </si>
  <si>
    <t>9М 0 01 93500</t>
  </si>
  <si>
    <t>Муниципальная программа "Комплексные меры противодействия злоупотреблению наркотиками и их незаконному обороту на территории Ягоднинского городского округа" на 2016 год"</t>
  </si>
  <si>
    <t>9Н 0 00 00000</t>
  </si>
  <si>
    <t>Основное мероприятие "Работа по пропаганде здорового образа жизни и профилактике злоупотребления наркотиков, алкоголизма и табакокурения"</t>
  </si>
  <si>
    <t>9Н 0 01 00000</t>
  </si>
  <si>
    <t>9Н 0 01 92200</t>
  </si>
  <si>
    <t>Муниципальная программа "Профилактика правонарушений в Ягоднинском городском округе на 2016 год"</t>
  </si>
  <si>
    <t>9П 0 00 00000</t>
  </si>
  <si>
    <t>Основное мероприятие "Усиление роли общественности в профилактике правонарушений и борьбе с преступностью"</t>
  </si>
  <si>
    <t>9П 0 01 00000</t>
  </si>
  <si>
    <t xml:space="preserve">Привлечение общественности к участию в добровольных формированиях правоохранительной направленности </t>
  </si>
  <si>
    <t>9П 0 01 93600</t>
  </si>
  <si>
    <t>Другие вопросы в области национальной безопасности и правоохранительной деятельности</t>
  </si>
  <si>
    <t>Основное мероприятие "Профилактика правонарушений в общественных местах и на улицах"</t>
  </si>
  <si>
    <t>9П 0 02 00000</t>
  </si>
  <si>
    <t xml:space="preserve">Установка видеонаблюдения </t>
  </si>
  <si>
    <t>9П 0 02 93700</t>
  </si>
  <si>
    <t>Основное мероприятие "Профилактика безнадзорности и правонарушений несовершеннолетних"</t>
  </si>
  <si>
    <t>9П 0 03 00000</t>
  </si>
  <si>
    <t>9П 0 03 92200</t>
  </si>
  <si>
    <t>Муниципальная программа "Оптимизация системы расселения в Магаданской области в 2016-2020 годах на территории Ягоднинского городского округа"</t>
  </si>
  <si>
    <t>9Р 0 00 00000</t>
  </si>
  <si>
    <t>Основное мероприятие "Оптимизация системы расселения в Ягоднинском городском округе"</t>
  </si>
  <si>
    <t>9Р 0 01 00000</t>
  </si>
  <si>
    <t>Предоставление социальной выплаты для приобретения жилья в части софинансирования</t>
  </si>
  <si>
    <t>9Р 0 01 93800</t>
  </si>
  <si>
    <t>Муниципальная программа "Профилактика  социального сиротства, детской безнадзорности и правонарушений несовершеннолетних в Ягоднинском городском округе на 2016 год"</t>
  </si>
  <si>
    <t>9С 0 00 00000</t>
  </si>
  <si>
    <t>Основное мероприятие "Профилактика  социального сиротства, детской безнадзорности и правонарушений несовершеннолетних"</t>
  </si>
  <si>
    <t>9С 0 01 00000</t>
  </si>
  <si>
    <t>9С 0 01 92200</t>
  </si>
  <si>
    <t>Муниципальная программа "Поддержка инициативной и талантливой  молодежи в Ягоднинском городском округе" на 2016-2017 годы"</t>
  </si>
  <si>
    <t>9Т 0 00 00000</t>
  </si>
  <si>
    <t>Основное мероприятие "Стимулирование социальной активности детей и молодежи, специалистов, работающих с детьми"</t>
  </si>
  <si>
    <t>9Т 0 01 00000</t>
  </si>
  <si>
    <t>Организация назначения и выплаты стипендий</t>
  </si>
  <si>
    <t>9Т 0 01 93900</t>
  </si>
  <si>
    <t>Основное мероприятие "Создание условий для повышения гражданской активности и ответственности молодежи городского округа"</t>
  </si>
  <si>
    <t>9Т 0 02 00000</t>
  </si>
  <si>
    <t>9Т 0 02 92200</t>
  </si>
  <si>
    <t>Муниципальная программа "Реализация государственной национальной политики и укрепление гражданского общества в Ягоднинском городском округе на 2016-2017 годы"</t>
  </si>
  <si>
    <t>9У 0 00 00000</t>
  </si>
  <si>
    <t>Основное мероприятие "Реализация  мероприятий в сфере государственной национальной политики и укрепление гражданского общества"</t>
  </si>
  <si>
    <t>9У 0 01 00000</t>
  </si>
  <si>
    <t>Поддержка некоммерческих организаций в сфере духовно-просветительской деятельности</t>
  </si>
  <si>
    <t>9У 0 01 94100</t>
  </si>
  <si>
    <t>9У 0 01 92200</t>
  </si>
  <si>
    <t>Муниципальная программа "Развитие физической культуры и спорта в Ягоднинском городском округе на 2016 годы"</t>
  </si>
  <si>
    <t>9Ф 0 00 00000</t>
  </si>
  <si>
    <t>Основное мероприятие "Приобщение различных слоев населения к регулярным занятиям физической культурой и спортом"</t>
  </si>
  <si>
    <t>9Ф 0 01 00000</t>
  </si>
  <si>
    <t>9Ф 0 01 92200</t>
  </si>
  <si>
    <t>Муниципальная программа "Благоустройство Ягоднинского городского округа на 2016-2018 годы"</t>
  </si>
  <si>
    <t>9Х 0 00 00000</t>
  </si>
  <si>
    <t>Основное мероприятие "Содержание дорог и дворовых территорий в населенных пунктах"</t>
  </si>
  <si>
    <t>9Х 0 01 00000</t>
  </si>
  <si>
    <t>Содержание автомобильных дорог и мостов в границах населенных пунктов</t>
  </si>
  <si>
    <t>9Х 0 01 94300</t>
  </si>
  <si>
    <t>Основное мероприятие "Мероприятия по благоустройству городских округов и поселений"</t>
  </si>
  <si>
    <t>9Х 0 02 00000</t>
  </si>
  <si>
    <t>Детские и спортивные площадки</t>
  </si>
  <si>
    <t>9Х 0 02 94600</t>
  </si>
  <si>
    <t>Уличное освещение</t>
  </si>
  <si>
    <t>9Х 0 02 94700</t>
  </si>
  <si>
    <t>Муниципальная программа "Развитие торговли на территории Ягоднинского городского округа на 2016-2020 годы"</t>
  </si>
  <si>
    <t>9Ц 0 00 00000</t>
  </si>
  <si>
    <t>Основное мероприятие "Развитие торговли на территории городского округа"</t>
  </si>
  <si>
    <t>9Ц 0 01 00000</t>
  </si>
  <si>
    <t>Обеспечение экономической и территориальной доступности товаров и услуг торговли для населения городского округа</t>
  </si>
  <si>
    <t>9Ц 0 01 95100</t>
  </si>
  <si>
    <t>Муниципальная программа "Дом для молодой семьи в Ягоднинском городском округе" на 2016 год</t>
  </si>
  <si>
    <t>9Я 0 00 00000</t>
  </si>
  <si>
    <t>Основное мероприятие "Поддержка молодых семей в решении жилищной проблемы"</t>
  </si>
  <si>
    <t>9Я 0 01 00000</t>
  </si>
  <si>
    <t>Предоставление социальной выплаты на приобретение жилого помещения или строительство индивидуального жилого дома</t>
  </si>
  <si>
    <t>9Я 0 01 94200</t>
  </si>
  <si>
    <t>Государственная программа Магаданской области "Развитие образования в Магаданской области" на 2014-2020 годы"</t>
  </si>
  <si>
    <t>02 0 00 00000</t>
  </si>
  <si>
    <t>02 2 00 00000</t>
  </si>
  <si>
    <t>Основное мероприятие "Развитие государственных и муниципальных организаций общего образования"</t>
  </si>
  <si>
    <t>02 2 02 00000</t>
  </si>
  <si>
    <t>02 2 02 73110</t>
  </si>
  <si>
    <t>02 2 02 73440</t>
  </si>
  <si>
    <t>Подпрограмма "Развитие дополнительного образования в Магаданской области" на 2014-2020 годы"</t>
  </si>
  <si>
    <t>02 3 00 00000</t>
  </si>
  <si>
    <t>Основное мероприятие "Развитие государственных и муниципальных организаций дополнительного образования"</t>
  </si>
  <si>
    <t>02 3 01 00000</t>
  </si>
  <si>
    <t>02 3 01 73190</t>
  </si>
  <si>
    <t>Подпрограмма "Организация и обеспечение отдыха и оздоровления детей в Магаданской области" на 2014-2020 годы"</t>
  </si>
  <si>
    <t>02 6 00 00000</t>
  </si>
  <si>
    <t>Основное мероприятие "Развитие муниципальных лагерей с дневным пребыванием детей"</t>
  </si>
  <si>
    <t>02 6 03 00000</t>
  </si>
  <si>
    <t>02 6 03 73210</t>
  </si>
  <si>
    <t>02 Б 00 00000</t>
  </si>
  <si>
    <t>Основное мероприятие "Обеспечение реализации подпрограммы"</t>
  </si>
  <si>
    <t>02 Б 02 00000</t>
  </si>
  <si>
    <t>02 Б 02 74020</t>
  </si>
  <si>
    <t>02 Б 02 74050</t>
  </si>
  <si>
    <t>02 Б 02 74060</t>
  </si>
  <si>
    <t>02 Б 02 74070</t>
  </si>
  <si>
    <t>02 Б 02 74090</t>
  </si>
  <si>
    <t>02 Б 02 74120</t>
  </si>
  <si>
    <t>02 Б 02 74130</t>
  </si>
  <si>
    <t>02 Б 02 75010</t>
  </si>
  <si>
    <t>Государственная программа Магаданской области "Развитие культуры и туризма в Магаданской области" на 2014-2020 годы"</t>
  </si>
  <si>
    <t>04 0 00 00000</t>
  </si>
  <si>
    <t>Подпрограмма "Развитие библиотечного дела Магаданской области" на 2014-2020 годы"</t>
  </si>
  <si>
    <t>04 2 00 00000</t>
  </si>
  <si>
    <t>Основное мероприятие "Комплектование фондов библиотек Магаданской области"</t>
  </si>
  <si>
    <t>04 2 01 00000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</si>
  <si>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</si>
  <si>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04 2 01 51440</t>
  </si>
  <si>
    <t>04 2 01 73160</t>
  </si>
  <si>
    <t>Подпрограмма "Финансовая поддержка творческих общественных объединений и деятелей культуры и искусства Магаданской области" на 2014-2020 годы"</t>
  </si>
  <si>
    <t>04 3 00 00000</t>
  </si>
  <si>
    <t>Основное мероприятие "Поддержка и развитие кадрового потенциала в сфере культуры и искусства Магаданской области"</t>
  </si>
  <si>
    <t>04 3 01 00000</t>
  </si>
  <si>
    <t>04 3 01 74110</t>
  </si>
  <si>
    <t>Государственная программа Магаданской области "Защита населения и территории от чрезвычайных ситуаций и обеспечение пожарной безопасности в Магаданской области" на 2014-2017 годы"</t>
  </si>
  <si>
    <t>07 0 00 00000</t>
  </si>
  <si>
    <t>07 4 00 00000</t>
  </si>
  <si>
    <t>07 4 01 00000</t>
  </si>
  <si>
    <t>Реконструкция 3-этажного жилого дома по ул. Школьная, д.3, в пос.Ягодное</t>
  </si>
  <si>
    <t>07 4 01 69010</t>
  </si>
  <si>
    <t>Подпрограмма "Оказание государственных услуг в сфере культуры и отраслевого образования Магаданской области" на 2014-2020 годы</t>
  </si>
  <si>
    <t>04 5 00 00000</t>
  </si>
  <si>
    <t>Основное мероприятие "Обеспечение выполнения функций государственными органами и находящимися в их ведении государственными учреждениями"</t>
  </si>
  <si>
    <t>04 5 01 00000</t>
  </si>
  <si>
    <t>04 5 01 75010</t>
  </si>
  <si>
    <t>Государственная программа Магаданской области "Природные ресурсы и экология Магаданской области" на 2014-2020 годы"</t>
  </si>
  <si>
    <t>17 0 00 00000</t>
  </si>
  <si>
    <t>Подпрограмма "Развитие водохозяйственного комплекса Магаданской области" на 2014-2020 годы"</t>
  </si>
  <si>
    <t>17 3 00 00000</t>
  </si>
  <si>
    <t>Разработка декларации безопасности (включая государственную экспертизу) гидротехнических сооружений питьевого водохранилища на руч. Жаркий в пос. Оротукан</t>
  </si>
  <si>
    <t>Водное хозяйство</t>
  </si>
  <si>
    <t>21 0 00 00000</t>
  </si>
  <si>
    <t>Подпрограмма "Создание условий для реализации государственной программы" на 2014-2018 годы"</t>
  </si>
  <si>
    <t>21 5 00 00000</t>
  </si>
  <si>
    <t>Основное мероприятие "Обеспечение выполнения функций государственными органами и находящихся в их введении государственными учреждениями"</t>
  </si>
  <si>
    <t>21 5 01 00000</t>
  </si>
  <si>
    <t>21 5 01 74090</t>
  </si>
  <si>
    <t>Государственная программа Магаданской области "Обеспечение доступным и комфортным жильем жителей Магаданской области" на 2014-2020 годы"</t>
  </si>
  <si>
    <t>22 0 00 00000</t>
  </si>
  <si>
    <t>Подпрограмма "Оказание содействия муниципальным образованиям Магаданской области в переселении граждан из аварийного жилищного фонда" на 2014-2020 годы"</t>
  </si>
  <si>
    <t>22 6 00 00000</t>
  </si>
  <si>
    <t>Основное мероприятие "Предоставление субсидий муниципальным образованиям Магаданской области"</t>
  </si>
  <si>
    <t>22 6 00 44440</t>
  </si>
  <si>
    <t>Осуществление мероприятий по переселению граждан</t>
  </si>
  <si>
    <t>Государственная программа Магаданской области "Развитие системы государственного и муниципального управления в Магаданской области" на 2014-2016 годы"</t>
  </si>
  <si>
    <t>23 0 00 00000</t>
  </si>
  <si>
    <t>Подпрограмма "Повышение квалификации лиц, замещающих муниципальные должности в Магаданской области" на 2014-2016 годы"</t>
  </si>
  <si>
    <t>23 2 00 00000</t>
  </si>
  <si>
    <t>Основное  мероприятие "Повышение профессионального уровня лиц, замещающих муниципальные должности в Магаданской области"</t>
  </si>
  <si>
    <t>23 2 01 00000</t>
  </si>
  <si>
    <t>23 2 01 73260</t>
  </si>
  <si>
    <t>Собрание представителей Ягоднинского городского округа</t>
  </si>
  <si>
    <t>702</t>
  </si>
  <si>
    <t>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</t>
  </si>
  <si>
    <t>24 0 00 00000</t>
  </si>
  <si>
    <t>Подпрограмма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</t>
  </si>
  <si>
    <t>24 3 00 00000</t>
  </si>
  <si>
    <t>Основное мероприятие "Субсидии на реализацию мероприятий в сфере государственной национальной политики в Магаданской области"</t>
  </si>
  <si>
    <t>24 3 01 00000</t>
  </si>
  <si>
    <t>24 3 01 73240</t>
  </si>
  <si>
    <t>Государственная программа Магаданской области "Развитие системы обращения с отходами производства и потребления на территории Магаданской области" на 2015-2020 годы"</t>
  </si>
  <si>
    <t>32 0 00 00000</t>
  </si>
  <si>
    <t>Охрана окружающей среды</t>
  </si>
  <si>
    <t>Сбор, удаление отходов и очистка сточных вод</t>
  </si>
  <si>
    <t>Ведомственная целевая программа "Развитие государственно-правовых институтов Магаданской области" на 2016 - 2017 годы</t>
  </si>
  <si>
    <t>33 0 00 00000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</si>
  <si>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</si>
  <si>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33 0 03 59300</t>
  </si>
  <si>
    <t>33 0 04 74030</t>
  </si>
  <si>
    <t>Исполнение бюджетных ассигнований на реализацию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</si>
  <si>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</si>
  <si>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Ягоднинский городской округ</t>
  </si>
  <si>
    <t>Бюджет городский огругов</t>
  </si>
  <si>
    <t>Наименование 
показателя</t>
  </si>
  <si>
    <t>Код стро-ки</t>
  </si>
  <si>
    <t>Код дохода по бюджетной классификации</t>
  </si>
  <si>
    <t>Утверждено</t>
  </si>
  <si>
    <t>бюджеты городских округов</t>
  </si>
  <si>
    <t>1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</si>
  <si>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</si>
  <si>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</si>
  <si>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</si>
  <si>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</si>
  <si>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</si>
  <si>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000 1060604204 0000 110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</si>
  <si>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</si>
  <si>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</si>
  <si>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</si>
  <si>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</si>
  <si>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</si>
  <si>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</si>
  <si>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</si>
  <si>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</si>
  <si>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</si>
  <si>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</si>
  <si>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</si>
  <si>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</si>
  <si>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</si>
  <si>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</si>
  <si>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</si>
  <si>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</si>
  <si>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</si>
  <si>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</si>
  <si>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Дотации бюджетам бюджетной системы Российской Федерации</t>
  </si>
  <si>
    <t xml:space="preserve">  Дотации бюджетам городских округов на выравнивание бюджетной обеспеченности</t>
  </si>
  <si>
    <t xml:space="preserve"> 000 2020100104 0000 151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</si>
  <si>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</si>
  <si>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000 2020100304 0000 151</t>
  </si>
  <si>
    <t xml:space="preserve">  Прочие субсидии бюджетам городских округов</t>
  </si>
  <si>
    <t xml:space="preserve"> 000 2020299904 0000 151</t>
  </si>
  <si>
    <t xml:space="preserve">  Субвенции бюджетам бюджетной системы Российской Федерации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</si>
  <si>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</si>
  <si>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000 2020300304 0000 151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</si>
  <si>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</si>
  <si>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000 2020302404 0000 151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</si>
  <si>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</si>
  <si>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000 2020402504 0000 151</t>
  </si>
  <si>
    <t xml:space="preserve">  Прочие межбюджетные трансферты, передаваемые бюджетам городских округов</t>
  </si>
  <si>
    <t xml:space="preserve"> 000 2020499904 0000 151</t>
  </si>
  <si>
    <t xml:space="preserve">  Прочие безвозмездные поступления в бюджеты городских округов</t>
  </si>
  <si>
    <t xml:space="preserve"> 000 2070400004 0000 180</t>
  </si>
  <si>
    <t xml:space="preserve"> 000 2070405004 0000 180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</si>
  <si>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</si>
  <si>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000 2190400004 0000 151</t>
  </si>
  <si>
    <t>Код расхода по бюджетной классификации</t>
  </si>
  <si>
    <t>000</t>
  </si>
  <si>
    <t xml:space="preserve"> 000 0100 0000000000 000</t>
  </si>
  <si>
    <t xml:space="preserve"> 000 0102 0000000000 000</t>
  </si>
  <si>
    <t xml:space="preserve"> 000 0102 0000000000 100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</si>
  <si>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</si>
  <si>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</si>
  <si>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</si>
  <si>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</si>
  <si>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</si>
  <si>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</si>
  <si>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</si>
  <si>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</si>
  <si>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</si>
  <si>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</si>
  <si>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</si>
  <si>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</si>
  <si>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</si>
  <si>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</si>
  <si>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000 0103 0000000000 240</t>
  </si>
  <si>
    <t xml:space="preserve"> 000 0103 0000000000 244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</si>
  <si>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</si>
  <si>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</si>
  <si>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</si>
  <si>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</si>
  <si>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</si>
  <si>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</si>
  <si>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</si>
  <si>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</si>
  <si>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</si>
  <si>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</si>
  <si>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</si>
  <si>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000 0104 0000000000 851</t>
  </si>
  <si>
    <t xml:space="preserve"> 000 0104 0000000000 852</t>
  </si>
  <si>
    <t xml:space="preserve"> 000 0104 0000000000 853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</si>
  <si>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</si>
  <si>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</si>
  <si>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</si>
  <si>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</si>
  <si>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</si>
  <si>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</si>
  <si>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</si>
  <si>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</si>
  <si>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</si>
  <si>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</si>
  <si>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</si>
  <si>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</si>
  <si>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</si>
  <si>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</si>
  <si>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</si>
  <si>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</si>
  <si>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</si>
  <si>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</si>
  <si>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</si>
  <si>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</si>
  <si>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</si>
  <si>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</si>
  <si>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</si>
  <si>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</si>
  <si>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</si>
  <si>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</si>
  <si>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</si>
  <si>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</si>
  <si>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</si>
  <si>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</si>
  <si>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</si>
  <si>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</si>
  <si>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</si>
  <si>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000 0113 0000000000 600</t>
  </si>
  <si>
    <t xml:space="preserve"> 000 0113 0000000000 630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</si>
  <si>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</si>
  <si>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</si>
  <si>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</si>
  <si>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</si>
  <si>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</si>
  <si>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</si>
  <si>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</si>
  <si>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</si>
  <si>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</si>
  <si>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</si>
  <si>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</si>
  <si>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</si>
  <si>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</si>
  <si>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</si>
  <si>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</si>
  <si>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</si>
  <si>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000 0310 0000000000 000</t>
  </si>
  <si>
    <t xml:space="preserve"> 000 0310 0000000000 200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</si>
  <si>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</si>
  <si>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</si>
  <si>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</si>
  <si>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</si>
  <si>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</si>
  <si>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000 0400 0000000000 000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</si>
  <si>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</si>
  <si>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</si>
  <si>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</si>
  <si>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</si>
  <si>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</si>
  <si>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</si>
  <si>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</si>
  <si>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</si>
  <si>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</si>
  <si>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</si>
  <si>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</si>
  <si>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</si>
  <si>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</si>
  <si>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</si>
  <si>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</si>
  <si>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</si>
  <si>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</si>
  <si>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</si>
  <si>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000 0500 0000000000 000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</si>
  <si>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</si>
  <si>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</si>
  <si>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</si>
  <si>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</si>
  <si>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</si>
  <si>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</si>
  <si>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</si>
  <si>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</si>
  <si>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</si>
  <si>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000 0502 0000000000 800</t>
  </si>
  <si>
    <t xml:space="preserve"> 000 0502 0000000000 810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</si>
  <si>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</si>
  <si>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</si>
  <si>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</si>
  <si>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</si>
  <si>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</si>
  <si>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</si>
  <si>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</si>
  <si>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</si>
  <si>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</si>
  <si>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</si>
  <si>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</si>
  <si>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</si>
  <si>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</si>
  <si>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</si>
  <si>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</si>
  <si>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</si>
  <si>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</si>
  <si>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</si>
  <si>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</si>
  <si>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</si>
  <si>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</si>
  <si>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000 0505 0000000000 852</t>
  </si>
  <si>
    <t xml:space="preserve">  ОХРАНА ОКРУЖАЮЩЕЙ СРЕДЫ</t>
  </si>
  <si>
    <t xml:space="preserve"> 000 0600 0000000000 000</t>
  </si>
  <si>
    <t xml:space="preserve">  Сбор, удаление отходов и очистка сточных вод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</si>
  <si>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</si>
  <si>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</si>
  <si>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</si>
  <si>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</si>
  <si>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</si>
  <si>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</si>
  <si>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</si>
  <si>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</si>
  <si>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</si>
  <si>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000 0700 0000000000 000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</si>
  <si>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</si>
  <si>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</si>
  <si>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</si>
  <si>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</si>
  <si>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</si>
  <si>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</si>
  <si>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</si>
  <si>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</si>
  <si>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</si>
  <si>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</si>
  <si>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000 0707 0000000000 000</t>
  </si>
  <si>
    <t xml:space="preserve"> 000 0707 0000000000 600</t>
  </si>
  <si>
    <t xml:space="preserve"> 000 0707 0000000000 610</t>
  </si>
  <si>
    <t xml:space="preserve"> 000 0707 0000000000 612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</si>
  <si>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</si>
  <si>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</si>
  <si>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</si>
  <si>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</si>
  <si>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</si>
  <si>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</si>
  <si>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</si>
  <si>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</si>
  <si>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</si>
  <si>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</si>
  <si>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</si>
  <si>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</si>
  <si>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</si>
  <si>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</si>
  <si>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</si>
  <si>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000 0709 0000000000 612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</si>
  <si>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</si>
  <si>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</si>
  <si>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</si>
  <si>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</si>
  <si>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</si>
  <si>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000 0800 0000000000 000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</si>
  <si>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</si>
  <si>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</si>
  <si>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</si>
  <si>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</si>
  <si>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</si>
  <si>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000 0802 0000000000 000</t>
  </si>
  <si>
    <t xml:space="preserve"> 000 0802 0000000000 600</t>
  </si>
  <si>
    <t xml:space="preserve"> 000 0802 0000000000 610</t>
  </si>
  <si>
    <t xml:space="preserve"> 000 0802 0000000000 611</t>
  </si>
  <si>
    <t xml:space="preserve"> 000 0802 0000000000 612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</si>
  <si>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</si>
  <si>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</si>
  <si>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</si>
  <si>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</si>
  <si>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</si>
  <si>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</si>
  <si>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</si>
  <si>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</si>
  <si>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</si>
  <si>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</si>
  <si>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</si>
  <si>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</si>
  <si>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</si>
  <si>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</si>
  <si>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</si>
  <si>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000 0804 0000000000 612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</si>
  <si>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</si>
  <si>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</si>
  <si>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</si>
  <si>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</si>
  <si>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000 1000 0000000000 000</t>
  </si>
  <si>
    <t xml:space="preserve"> 000 1001 0000000000 000</t>
  </si>
  <si>
    <t xml:space="preserve"> 000 1001 0000000000 300</t>
  </si>
  <si>
    <t xml:space="preserve"> 000 1001 0000000000 310</t>
  </si>
  <si>
    <t xml:space="preserve"> 000 1001 0000000000 312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</si>
  <si>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</si>
  <si>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</si>
  <si>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</si>
  <si>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</si>
  <si>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</si>
  <si>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</si>
  <si>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</si>
  <si>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000 1003 0000000000 322</t>
  </si>
  <si>
    <t xml:space="preserve"> 000 1100 0000000000 000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</si>
  <si>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</si>
  <si>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</si>
  <si>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</si>
  <si>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</si>
  <si>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</si>
  <si>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000 1105 0000000000 000</t>
  </si>
  <si>
    <t xml:space="preserve"> 000 1105 0000000000 100</t>
  </si>
  <si>
    <t xml:space="preserve"> 000 1105 0000000000 110</t>
  </si>
  <si>
    <t xml:space="preserve"> 000 1105 0000000000 111</t>
  </si>
  <si>
    <t xml:space="preserve"> 000 1105 0000000000 119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</si>
  <si>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</si>
  <si>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</si>
  <si>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</si>
  <si>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</si>
  <si>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</si>
  <si>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</si>
  <si>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</si>
  <si>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 xml:space="preserve"> 000 1105 0000000000 300</t>
  </si>
  <si>
    <t xml:space="preserve">  Стипендии</t>
  </si>
  <si>
    <t xml:space="preserve"> 000 1105 0000000000 340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</si>
  <si>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</si>
  <si>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</si>
  <si>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</si>
  <si>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</si>
  <si>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000 1200 0000000000 000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</si>
  <si>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</si>
  <si>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</si>
  <si>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</si>
  <si>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</si>
  <si>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 xml:space="preserve"> 000 1202 0000000000 612</t>
  </si>
  <si>
    <t xml:space="preserve"> 000 1204 0000000000 000</t>
  </si>
  <si>
    <t xml:space="preserve"> 000 1204 0000000000 600</t>
  </si>
  <si>
    <t xml:space="preserve"> 000 1204 0000000000 610</t>
  </si>
  <si>
    <t xml:space="preserve"> 000 1204 0000000000 612</t>
  </si>
  <si>
    <t>Код источника по бюджетной классификации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</si>
  <si>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</si>
  <si>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</si>
  <si>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</si>
  <si>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</si>
  <si>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</si>
  <si>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</si>
  <si>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</si>
  <si>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</si>
  <si>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Комитет по финансам администрации Ягоднинского городского округа</t>
  </si>
  <si>
    <t>703</t>
  </si>
  <si>
    <t>Управление жилищного коммунального хозяйства администрации Ягоднинского городского округа</t>
  </si>
  <si>
    <t>708</t>
  </si>
  <si>
    <t>Обеспечение пожарной безопасности</t>
  </si>
  <si>
    <t>Другие вопросы в области жилищно-коммунального хозяйства</t>
  </si>
  <si>
    <t>Другие вопросы в области охраны окружающей среды</t>
  </si>
  <si>
    <t xml:space="preserve">             по ОКТМО  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</si>
  <si>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</si>
  <si>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</si>
  <si>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</si>
  <si>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</si>
  <si>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</si>
  <si>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</si>
  <si>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</si>
  <si>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</si>
  <si>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</si>
  <si>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</si>
  <si>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городских округов</t>
  </si>
  <si>
    <t xml:space="preserve"> 000 1163502004 0000 140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</si>
  <si>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</si>
  <si>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</si>
  <si>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</si>
  <si>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</si>
  <si>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</si>
  <si>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000 2020300704 0000 151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</si>
  <si>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</si>
  <si>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</si>
  <si>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городских округов на проведение Всероссийской сельскохозяйственной переписи в 2016 году</t>
  </si>
  <si>
    <t xml:space="preserve"> 000 2020312104 0000 151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</si>
  <si>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</si>
  <si>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</si>
  <si>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</si>
  <si>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</si>
  <si>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городских округов от возврата  организациями остатков субсидий прошлых лет</t>
  </si>
  <si>
    <t xml:space="preserve"> 000 2180400004 0000 180</t>
  </si>
  <si>
    <t xml:space="preserve">  Доходы бюджетов городских округов от возврата иными организациями остатков субсидий прошлых лет</t>
  </si>
  <si>
    <t xml:space="preserve"> 000 2180403004 0000 180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</si>
  <si>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</si>
  <si>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</si>
  <si>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</si>
  <si>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</si>
  <si>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</si>
  <si>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000 0106 0000000000 853</t>
  </si>
  <si>
    <t xml:space="preserve"> 000 0310 0000000000 240</t>
  </si>
  <si>
    <t xml:space="preserve"> 000 0310 0000000000 244</t>
  </si>
  <si>
    <t xml:space="preserve"> 000 0408 0000000000 200</t>
  </si>
  <si>
    <t xml:space="preserve"> 000 0408 0000000000 240</t>
  </si>
  <si>
    <t xml:space="preserve"> 000 0408 0000000000 244</t>
  </si>
  <si>
    <t xml:space="preserve"> 000 0804 0000000000 853</t>
  </si>
  <si>
    <t>Компенсация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</si>
  <si>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9Б 0 03 95300</t>
  </si>
  <si>
    <t>Муниципальная программа "Комплексное развитие системы коммунальной инфраструктуры Ягоднинского городского округа  на 2016 год"</t>
  </si>
  <si>
    <t>9Е 0 00 00000</t>
  </si>
  <si>
    <t>Основное мероприятие "Комплексное развитие системы коммунальной инфраструктуры Ягоднинского городского округа"</t>
  </si>
  <si>
    <t>9Е 0 01 00000</t>
  </si>
  <si>
    <t>Развитие и модернизация коммунальной инфраструктуры Ягоднинского городского округа</t>
  </si>
  <si>
    <t>9Е 0 01 95400</t>
  </si>
  <si>
    <t>Муниципальная программа "Развитие муниципальной службы в Ягоднинском городском округе" на 2016-2017 годы</t>
  </si>
  <si>
    <t>9И 0 00 00000</t>
  </si>
  <si>
    <t>Основное мероприятие "Развитие муниципальной службы в Ягоднинском городском округе"</t>
  </si>
  <si>
    <t>9И 0 01 00000</t>
  </si>
  <si>
    <t>Обучение муниципальных служащих на курсах повышения квалификации</t>
  </si>
  <si>
    <t>9И 0 01 95200</t>
  </si>
  <si>
    <t>Подпрограмма "Создание условий для культурного досуга жителей Ягоднинского городского округа"</t>
  </si>
  <si>
    <t>9К 1 00 00000</t>
  </si>
  <si>
    <t>Основное мероприятие "Создание условий для культурного досуга жителей Ягоднинского городского округа"</t>
  </si>
  <si>
    <t>9К 1 01 00000</t>
  </si>
  <si>
    <t>9К 1 01 92200</t>
  </si>
  <si>
    <t>9К 1 01 92800</t>
  </si>
  <si>
    <t>Подпрограмма "Укрепление материально-технической базы"</t>
  </si>
  <si>
    <t>9К 2 00 00000</t>
  </si>
  <si>
    <t>Основное мероприятие "Укрепление материально-технической базы"</t>
  </si>
  <si>
    <t>9К 2 01 00000</t>
  </si>
  <si>
    <t>9К 2 01 91800</t>
  </si>
  <si>
    <t>9К 2 01 92900</t>
  </si>
  <si>
    <t>Муниципальная программа "Защита информационных ресурсов Ягоднинского городского округа на 2016-2020 годы"</t>
  </si>
  <si>
    <t>9Ч 0 00 00000</t>
  </si>
  <si>
    <t>Основное мероприятие "Выполнение услуг по защите муниципальных информационных систем"</t>
  </si>
  <si>
    <t>9Ч 0 01 00000</t>
  </si>
  <si>
    <t>Выполнение услуг по защите муниципальных информационных систем</t>
  </si>
  <si>
    <t>9Ч 0 01 95500</t>
  </si>
  <si>
    <t>9Ш 0 01 95600</t>
  </si>
  <si>
    <t>Основное мероприятие "Мероприятия по переселению граждан из поселка Сенокосный"</t>
  </si>
  <si>
    <t>Переселение граждан из аварийного жилищного фонда и (или) непригодных для проживания жилых помещений поселка Сенокосный Ягоднинского городского округа Магаданской области</t>
  </si>
  <si>
    <t>02 Б 02 75050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</si>
  <si>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</si>
  <si>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32 0 06 73890</t>
  </si>
  <si>
    <t>Государственная программа Магаданской области "Обеспечение качественными жилищно-коммунальными услугами и комфортными условиями проживания населения Магаданской области на 2014-2020 годы"</t>
  </si>
  <si>
    <t>13 1 01 62010</t>
  </si>
  <si>
    <t>Подпрограмма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</t>
  </si>
  <si>
    <t>Проведение мероприятий по благоустройству территорий муниципальных образований Магаданской области</t>
  </si>
  <si>
    <t>22 6 01 61000</t>
  </si>
  <si>
    <t>Государственная программа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2014-2018 годы"</t>
  </si>
  <si>
    <t>11 1 02 62110</t>
  </si>
  <si>
    <t>Подпрограмма "Развитие и модернизация коммунальной инфраструктуры на территории Магаданской области"</t>
  </si>
  <si>
    <t>Основное мероприятие "Подготовка коммунальной инфраструктуры населенных пунктов Магаданской области к отопительным периодам"</t>
  </si>
  <si>
    <t>22 3 01 R0200</t>
  </si>
  <si>
    <t>Основное мероприятие "Оказание государственной поддержки по обеспечению жильем населения Магаданской области"</t>
  </si>
  <si>
    <t>Государственная программа Магаданской области "Развитие сельского хозяйства Магаданской области на 2014-2020 годы"</t>
  </si>
  <si>
    <t>09 5 06 53910</t>
  </si>
  <si>
    <t>Подпрограмма "Обеспечение реализации государственной программы развития сельского хозяйства Магаданской области на 2014-2020 годы"</t>
  </si>
  <si>
    <t>Основное мероприятие "Подготовка и проведение Всероссийской сельскохозяйственной переписи на территории Магаданской области"</t>
  </si>
  <si>
    <t>Судебная система</t>
  </si>
  <si>
    <t>(подпись)</t>
  </si>
  <si>
    <t>/А.В. Мирошниченко/</t>
  </si>
  <si>
    <t>экономической службы</t>
  </si>
  <si>
    <t xml:space="preserve">Главный бухгалтер       </t>
  </si>
  <si>
    <t>/Г.А. Митасова/</t>
  </si>
  <si>
    <t>"________"    _______________  20 ___  г.</t>
  </si>
  <si>
    <t>на  1 октября 2016 г.</t>
  </si>
  <si>
    <t/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</si>
  <si>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</si>
  <si>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</si>
  <si>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</si>
  <si>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</si>
  <si>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</si>
  <si>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</si>
  <si>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</si>
  <si>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</si>
  <si>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</si>
  <si>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000 2020207704 0000 151</t>
  </si>
  <si>
    <t xml:space="preserve"> 000 0505 0000000000 853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</si>
  <si>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</si>
  <si>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000 1105 0000000000 123</t>
  </si>
  <si>
    <t xml:space="preserve"> 000 1105 0000000000 853</t>
  </si>
  <si>
    <t xml:space="preserve"> Руководитель       </t>
  </si>
  <si>
    <t>/Р.А. Ковалева/</t>
  </si>
  <si>
    <t>Руководитель финансово-</t>
  </si>
  <si>
    <t>"Ягоднинский городской округ" на 01.10.2016 года</t>
  </si>
  <si>
    <t>Исполнено на 01.10.2016г.</t>
  </si>
  <si>
    <t>Мероприятия по пожарной безопасности, антитеррористической защищенности</t>
  </si>
  <si>
    <t>9Б 0 01 95800</t>
  </si>
  <si>
    <t>Частичное возмещение расходов по питанию (завтрак или полдник) детей из многодетных семей, обучающихся в общеобразовательных организациях</t>
  </si>
  <si>
    <t>9Б 0 03 95700</t>
  </si>
  <si>
    <t>Муниципальная программа "Повышение устойчивости жилых домов, основных объектов и систем жизнеобеспечения на территории Ягоднинского городского округа" на 2015-2017 годы" (Реконструкция 3-этажного дома по ул. Школьная, д.3, в пос.Ягодное)</t>
  </si>
  <si>
    <t>9Ф 0 01 91800</t>
  </si>
  <si>
    <t>Питание (завтрак или полдник) детей из многодетных семей, обучающихся в общеобразовательных организациях</t>
  </si>
  <si>
    <t>02 2 02 73950</t>
  </si>
  <si>
    <t>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</si>
  <si>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Основное мероприятие "Сейсмоусиление (повышение устойчивости) жилых домов, основных объектов и систем жизнеобеспечения"</t>
  </si>
  <si>
    <t>Основное мероприятие "Реконструкция 3-этажного жилого дома по ул. Школьная, д.3, в пос.Ягодное"</t>
  </si>
  <si>
    <t>07 4 02 00000</t>
  </si>
  <si>
    <t>Реализация мероприятий федеральной целевой программы "Повышение устойчивости жилых домов, основных объектов и систем жизнеобеспечения в сейсмоопасных районах Российской Федерации на 2009-2018 годы"</t>
  </si>
  <si>
    <t>07 4 02 51050</t>
  </si>
  <si>
    <t>Реализация мероприятий федеральной целевой программы "Повышение устойчивости жилых домов, основных объектов и систем жизнеобеспечения в сейсмоопасных районах Российской Федерации на 2009-2018 годы" за счет средств областного бюджета</t>
  </si>
  <si>
    <t>07 4 02 R1050</t>
  </si>
  <si>
    <t>09 0 00 00000</t>
  </si>
  <si>
    <t>09 5 00 00000</t>
  </si>
  <si>
    <t>09 5 06 00000</t>
  </si>
  <si>
    <t>Осуществление полномочий по подготовке проведения статистических переписей на 2016 год</t>
  </si>
  <si>
    <t>Подпрограмма "Развитие торговли на территории Магаданской области на 2014-2020 годы"</t>
  </si>
  <si>
    <t>09 Т 00 00000</t>
  </si>
  <si>
    <t>Основное мероприятие "Формирование современной инфраструктуры розничной торговли и повышение территориальной и экономической доступности товаров для населения Магаданской области"</t>
  </si>
  <si>
    <t>09 Т 01 00000</t>
  </si>
  <si>
    <t>Организация и проведение областных универсальных совместных ярмарок</t>
  </si>
  <si>
    <t>09 Т 01 73900</t>
  </si>
  <si>
    <t>11 0 00 00000</t>
  </si>
  <si>
    <t>11 1 00 00000</t>
  </si>
  <si>
    <t>11 1 02 00000</t>
  </si>
  <si>
    <t>Мероприятия по подготовке к осенне-зимнему отопительному периоду 2016-2017 годов</t>
  </si>
  <si>
    <t>13 0 00 00000</t>
  </si>
  <si>
    <t>13 1 00 00000</t>
  </si>
  <si>
    <t>Основное мероприятие "Предоставление субсидий бюджетам муниципальных образований"</t>
  </si>
  <si>
    <t>13 1 01 00000</t>
  </si>
  <si>
    <t>Основное мероприятие "Разработка технической документации гидротехнических сооружений"</t>
  </si>
  <si>
    <t>17 3 02 00000</t>
  </si>
  <si>
    <t>17 3 02 73640</t>
  </si>
  <si>
    <t>Подпрограмма "Оказание поддержки в обеспечении жильем молодых семей" на 2014-2020 годы"</t>
  </si>
  <si>
    <t>22 3 00 00000</t>
  </si>
  <si>
    <t>22 3 01 00000</t>
  </si>
  <si>
    <t>Мероприятия подпрограммы "Обеспечение жильем молодых семей" федеральной целевой программы "Жилище" на 2015-2020 годы за счет средств областного бюджета</t>
  </si>
  <si>
    <t>Расходы, осуществляемые за счет остатков средств областного бюджета прошлых  лет</t>
  </si>
  <si>
    <t>22 6 01 00000</t>
  </si>
  <si>
    <t>Реализация мероприятий в сфере укрепления гражданского единства, гармонизации межнациональных отношений, профилактики экстремизма</t>
  </si>
  <si>
    <t>Основное мероприятие "Проведение работ по выбору земельных участков для строительства объектов размещения твердых коммунальных отходов с учетом экологических особенностей объектов, в соответствии с действующими санитарными и строительными нормами и правилами"</t>
  </si>
  <si>
    <t>32 0 06 00000</t>
  </si>
  <si>
    <t>Проведение работ по выбору земельных участков для размещения твердых коммунальных отходов в поселке Ягодное</t>
  </si>
  <si>
    <t>9Ш 0 00 00000</t>
  </si>
  <si>
    <t>9Ш 0 01 00000</t>
  </si>
  <si>
    <t>Муниципальная программа "Переселение граждан из аварийного жилищного фонда и (или) непригодных для проживания жилых помещений на территории населенного пункта - поселок Сенокосный Ягоднинского городского округа Магаданской области на 2016 год"</t>
  </si>
  <si>
    <t>Осуществление мероприятий по реконструкции и капитальному ремонту общеобразовательных организаций</t>
  </si>
  <si>
    <t>Совершенствование питания учащихся в общеобразовательных организациях</t>
  </si>
  <si>
    <t>Укрепление материально-технической базы организаций дополнительного образования</t>
  </si>
  <si>
    <t>Организацию отдыха и оздоровление детей в лагерях дневного пребывания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</si>
  <si>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</si>
  <si>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</si>
  <si>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(категория и др.)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</si>
  <si>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(удаленность)</t>
  </si>
  <si>
    <t>Осуществление государственных полномочий по организации и осуществлению деятельности органов опеки и попечительства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</si>
  <si>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</si>
  <si>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ежемесячного денежного вознаграждения за классное руководство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</si>
  <si>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</si>
  <si>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Организация повышения квалификации лиц, замещающих муниципальные должности в Магаданской области</t>
  </si>
  <si>
    <t>Осуществление государственных полномочий по созданию и организации деятельности административных комиссий</t>
  </si>
  <si>
    <t>Муниципальная программа "Повышение безопасности дорожного движения на территории Ягоднинского городского округа в 2016-2020 годах"</t>
  </si>
  <si>
    <t>Муниципальная программа "Формирование доступной среды в муниципальном образовании "Ягоднинский городской округ" на 2016-2020 годы"</t>
  </si>
  <si>
    <t>9Э 0 00 00000</t>
  </si>
  <si>
    <t>Основное мероприятие "Создание безбарьерной среды жизнедеятельности инвалидов и маломобильных групп населения"</t>
  </si>
  <si>
    <t>9Э 0 01 00000</t>
  </si>
  <si>
    <t>Нормативно-правовая и организационная основа создания доступной среды жизнедеятельности инвалидов</t>
  </si>
  <si>
    <t>9Э 0 01 95900</t>
  </si>
  <si>
    <t>Мероприятия по обеспечению беспрепятственного доступа инвалидов к информации, полноценного образования и досуга, развития из творческого и профессионального потенциала</t>
  </si>
  <si>
    <t>9Э 0 01 96300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</si>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</sst>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#,##0.00_ ;[Red]\-#,##0.00\ "/>
    <numFmt numFmtId="165" formatCode="_-* #,##0.00[$€-1]_-;\-* #,##0.00[$€-1]_-;_-* &quot;-&quot;??[$€-1]_-"/>
    <numFmt numFmtId="166" formatCode="0.0%"/>
    <numFmt numFmtId="167" formatCode="#,##0.0_ ;[Red]\-#,##0.0\ "/>
    <numFmt numFmtId="168" formatCode="dd\.mm\.yyyy"/>
  </numFmts>
  <fonts count="5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u/>
      <sz val="9"/>
      <name val="Arial"/>
      <family val="2"/>
      <charset val="204"/>
    </font>
    <font>
      <b/>
      <sz val="9"/>
      <name val="Arial Cyr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 Cyr"/>
    </font>
    <font>
      <sz val="9"/>
      <name val="Arial Cyr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i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name val="Times New Roman Cyr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b/>
      <sz val="14"/>
      <name val="Times New Roman Cyr"/>
      <family val="1"/>
      <charset val="204"/>
    </font>
    <font>
      <b/>
      <sz val="8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0"/>
      <color rgb="FF7030A0"/>
      <name val="Arial"/>
      <family val="2"/>
      <charset val="204"/>
    </font>
    <font>
      <b/>
      <sz val="8"/>
      <color rgb="FF7030A0"/>
      <name val="Arial"/>
      <family val="2"/>
      <charset val="204"/>
    </font>
    <font>
      <b/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rgb="FFCCCCCC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504">
    <xf numFmtId="0" fontId="0" fillId="0" borderId="0"/>
    <xf numFmtId="0" fontId="19" fillId="0" borderId="0">
      <alignment horizontal="left"/>
    </xf>
    <xf numFmtId="0" fontId="19" fillId="0" borderId="0">
      <alignment horizontal="left"/>
    </xf>
    <xf numFmtId="0" fontId="13" fillId="0" borderId="0"/>
    <xf numFmtId="0" fontId="13" fillId="0" borderId="0"/>
    <xf numFmtId="0" fontId="19" fillId="0" borderId="0">
      <alignment horizontal="left"/>
    </xf>
    <xf numFmtId="49" fontId="10" fillId="0" borderId="1">
      <alignment horizontal="center" shrinkToFit="1"/>
    </xf>
    <xf numFmtId="0" fontId="10" fillId="0" borderId="2">
      <alignment horizontal="center" shrinkToFit="1"/>
    </xf>
    <xf numFmtId="0" fontId="10" fillId="0" borderId="3">
      <alignment horizontal="center" shrinkToFit="1"/>
    </xf>
    <xf numFmtId="0" fontId="10" fillId="2" borderId="4"/>
    <xf numFmtId="49" fontId="10" fillId="0" borderId="5">
      <alignment horizontal="center" shrinkToFit="1"/>
    </xf>
    <xf numFmtId="49" fontId="10" fillId="0" borderId="0">
      <alignment horizontal="center"/>
    </xf>
    <xf numFmtId="49" fontId="10" fillId="0" borderId="2">
      <alignment horizontal="center" shrinkToFit="1"/>
    </xf>
    <xf numFmtId="49" fontId="10" fillId="0" borderId="6">
      <alignment horizontal="center" shrinkToFit="1"/>
    </xf>
    <xf numFmtId="49" fontId="10" fillId="0" borderId="7">
      <alignment horizontal="center" vertical="center" wrapText="1"/>
    </xf>
    <xf numFmtId="4" fontId="10" fillId="0" borderId="5">
      <alignment horizontal="right" shrinkToFit="1"/>
    </xf>
    <xf numFmtId="49" fontId="10" fillId="0" borderId="5">
      <alignment horizontal="center"/>
    </xf>
    <xf numFmtId="49" fontId="10" fillId="0" borderId="2">
      <alignment horizontal="center"/>
    </xf>
    <xf numFmtId="4" fontId="10" fillId="0" borderId="6">
      <alignment horizontal="right" shrinkToFit="1"/>
    </xf>
    <xf numFmtId="49" fontId="10" fillId="0" borderId="8">
      <alignment horizontal="center" vertical="center"/>
    </xf>
    <xf numFmtId="49" fontId="10" fillId="0" borderId="0">
      <alignment horizontal="right"/>
    </xf>
    <xf numFmtId="49" fontId="10" fillId="0" borderId="57">
      <alignment horizontal="center" vertical="center" wrapText="1"/>
    </xf>
    <xf numFmtId="0" fontId="10" fillId="0" borderId="9">
      <alignment horizontal="center" vertical="center"/>
    </xf>
    <xf numFmtId="4" fontId="10" fillId="0" borderId="10">
      <alignment horizontal="right" shrinkToFit="1"/>
    </xf>
    <xf numFmtId="49" fontId="10" fillId="0" borderId="11">
      <alignment horizontal="center"/>
    </xf>
    <xf numFmtId="49" fontId="10" fillId="0" borderId="12">
      <alignment horizontal="center"/>
    </xf>
    <xf numFmtId="4" fontId="10" fillId="0" borderId="13">
      <alignment horizontal="right" shrinkToFit="1"/>
    </xf>
    <xf numFmtId="0" fontId="10" fillId="0" borderId="14">
      <alignment horizontal="left" wrapText="1" indent="1"/>
    </xf>
    <xf numFmtId="0" fontId="10" fillId="0" borderId="15">
      <alignment horizontal="left" wrapText="1" indent="2"/>
    </xf>
    <xf numFmtId="0" fontId="10" fillId="0" borderId="14">
      <alignment horizontal="left"/>
    </xf>
    <xf numFmtId="0" fontId="10" fillId="0" borderId="16">
      <alignment horizontal="left" wrapText="1" indent="2"/>
    </xf>
    <xf numFmtId="0" fontId="13" fillId="0" borderId="0">
      <alignment horizontal="left"/>
    </xf>
    <xf numFmtId="49" fontId="10" fillId="0" borderId="0">
      <alignment horizontal="left"/>
    </xf>
    <xf numFmtId="0" fontId="9" fillId="0" borderId="0">
      <alignment horizontal="center"/>
    </xf>
    <xf numFmtId="0" fontId="9" fillId="0" borderId="0"/>
    <xf numFmtId="0" fontId="9" fillId="0" borderId="0">
      <alignment horizontal="left"/>
    </xf>
    <xf numFmtId="0" fontId="10" fillId="0" borderId="0">
      <alignment horizontal="center" wrapText="1"/>
    </xf>
    <xf numFmtId="49" fontId="10" fillId="0" borderId="1">
      <alignment horizontal="left" shrinkToFit="1"/>
    </xf>
    <xf numFmtId="0" fontId="8" fillId="0" borderId="58"/>
    <xf numFmtId="0" fontId="9" fillId="0" borderId="59">
      <alignment horizontal="center"/>
    </xf>
    <xf numFmtId="0" fontId="13" fillId="0" borderId="0">
      <alignment horizontal="center"/>
    </xf>
    <xf numFmtId="0" fontId="10" fillId="0" borderId="17">
      <alignment horizontal="center" wrapText="1"/>
    </xf>
    <xf numFmtId="0" fontId="9" fillId="0" borderId="18">
      <alignment horizontal="center"/>
    </xf>
    <xf numFmtId="0" fontId="10" fillId="0" borderId="17">
      <alignment horizontal="center"/>
    </xf>
    <xf numFmtId="0" fontId="10" fillId="0" borderId="0">
      <alignment vertical="top" shrinkToFit="1"/>
    </xf>
    <xf numFmtId="0" fontId="10" fillId="0" borderId="0">
      <alignment horizontal="left" shrinkToFit="1"/>
    </xf>
    <xf numFmtId="0" fontId="11" fillId="0" borderId="0">
      <alignment horizontal="left"/>
    </xf>
    <xf numFmtId="49" fontId="10" fillId="0" borderId="0">
      <alignment horizontal="center" shrinkToFit="1"/>
    </xf>
    <xf numFmtId="49" fontId="10" fillId="0" borderId="0">
      <alignment horizontal="center" vertical="top" shrinkToFit="1"/>
    </xf>
    <xf numFmtId="0" fontId="10" fillId="0" borderId="0">
      <alignment shrinkToFit="1"/>
    </xf>
    <xf numFmtId="49" fontId="14" fillId="0" borderId="0"/>
    <xf numFmtId="49" fontId="10" fillId="0" borderId="19">
      <alignment horizontal="center"/>
    </xf>
    <xf numFmtId="49" fontId="10" fillId="0" borderId="10">
      <alignment horizontal="center"/>
    </xf>
    <xf numFmtId="0" fontId="10" fillId="0" borderId="60"/>
    <xf numFmtId="0" fontId="10" fillId="0" borderId="20"/>
    <xf numFmtId="0" fontId="10" fillId="0" borderId="21"/>
    <xf numFmtId="0" fontId="12" fillId="0" borderId="0">
      <alignment horizontal="center"/>
    </xf>
    <xf numFmtId="0" fontId="16" fillId="0" borderId="17"/>
    <xf numFmtId="0" fontId="12" fillId="0" borderId="22">
      <alignment horizontal="center" vertical="center" textRotation="90" wrapText="1"/>
    </xf>
    <xf numFmtId="0" fontId="16" fillId="0" borderId="23">
      <alignment textRotation="90"/>
    </xf>
    <xf numFmtId="0" fontId="16" fillId="0" borderId="23"/>
    <xf numFmtId="0" fontId="12" fillId="0" borderId="22">
      <alignment horizontal="center" vertical="center" textRotation="90"/>
    </xf>
    <xf numFmtId="0" fontId="16" fillId="0" borderId="0"/>
    <xf numFmtId="0" fontId="16" fillId="0" borderId="7">
      <alignment horizontal="center" vertical="center" wrapText="1"/>
    </xf>
    <xf numFmtId="49" fontId="16" fillId="0" borderId="7">
      <alignment horizontal="center" vertical="center" wrapText="1"/>
    </xf>
    <xf numFmtId="0" fontId="12" fillId="0" borderId="24"/>
    <xf numFmtId="49" fontId="15" fillId="0" borderId="25">
      <alignment horizontal="left" vertical="center" wrapText="1"/>
    </xf>
    <xf numFmtId="49" fontId="16" fillId="0" borderId="26">
      <alignment horizontal="left" vertical="center" wrapText="1" indent="2"/>
    </xf>
    <xf numFmtId="49" fontId="16" fillId="0" borderId="16">
      <alignment horizontal="left" vertical="center" wrapText="1" indent="3"/>
    </xf>
    <xf numFmtId="49" fontId="16" fillId="0" borderId="25">
      <alignment horizontal="left" vertical="center" wrapText="1" indent="3"/>
    </xf>
    <xf numFmtId="49" fontId="16" fillId="0" borderId="27">
      <alignment horizontal="left" vertical="center" wrapText="1" indent="3"/>
    </xf>
    <xf numFmtId="0" fontId="15" fillId="0" borderId="24">
      <alignment horizontal="left" vertical="center" wrapText="1"/>
    </xf>
    <xf numFmtId="49" fontId="16" fillId="0" borderId="18">
      <alignment horizontal="left" vertical="center" wrapText="1" indent="3"/>
    </xf>
    <xf numFmtId="49" fontId="16" fillId="0" borderId="17">
      <alignment horizontal="left" vertical="center" wrapText="1" indent="3"/>
    </xf>
    <xf numFmtId="49" fontId="15" fillId="0" borderId="24">
      <alignment horizontal="left" vertical="center" wrapText="1"/>
    </xf>
    <xf numFmtId="49" fontId="16" fillId="0" borderId="28">
      <alignment horizontal="center" vertical="center" wrapText="1"/>
    </xf>
    <xf numFmtId="49" fontId="12" fillId="0" borderId="29">
      <alignment horizontal="center"/>
    </xf>
    <xf numFmtId="49" fontId="12" fillId="0" borderId="30">
      <alignment horizontal="center" vertical="center" wrapText="1"/>
    </xf>
    <xf numFmtId="49" fontId="16" fillId="0" borderId="31">
      <alignment horizontal="center" vertical="center" wrapText="1"/>
    </xf>
    <xf numFmtId="49" fontId="16" fillId="0" borderId="1">
      <alignment horizontal="center" vertical="center" wrapText="1"/>
    </xf>
    <xf numFmtId="49" fontId="16" fillId="0" borderId="30">
      <alignment horizontal="center" vertical="center" wrapText="1"/>
    </xf>
    <xf numFmtId="49" fontId="16" fillId="0" borderId="32">
      <alignment horizontal="center" vertical="center" wrapText="1"/>
    </xf>
    <xf numFmtId="49" fontId="16" fillId="0" borderId="4">
      <alignment horizontal="center" vertical="center" wrapText="1"/>
    </xf>
    <xf numFmtId="49" fontId="16" fillId="0" borderId="17">
      <alignment horizontal="center" vertical="center" wrapText="1"/>
    </xf>
    <xf numFmtId="49" fontId="12" fillId="0" borderId="29">
      <alignment horizontal="center" vertical="center" wrapText="1"/>
    </xf>
    <xf numFmtId="0" fontId="12" fillId="0" borderId="7">
      <alignment horizontal="center" vertical="center"/>
    </xf>
    <xf numFmtId="4" fontId="16" fillId="0" borderId="33">
      <alignment horizontal="right" shrinkToFit="1"/>
    </xf>
    <xf numFmtId="4" fontId="16" fillId="0" borderId="7">
      <alignment horizontal="right" shrinkToFit="1"/>
    </xf>
    <xf numFmtId="0" fontId="16" fillId="0" borderId="34"/>
    <xf numFmtId="4" fontId="16" fillId="0" borderId="5">
      <alignment horizontal="right" shrinkToFit="1"/>
    </xf>
    <xf numFmtId="4" fontId="16" fillId="0" borderId="28">
      <alignment horizontal="right" shrinkToFit="1"/>
    </xf>
    <xf numFmtId="4" fontId="16" fillId="0" borderId="4">
      <alignment horizontal="right" shrinkToFit="1"/>
    </xf>
    <xf numFmtId="0" fontId="16" fillId="0" borderId="7">
      <alignment horizontal="center" vertical="center" wrapText="1"/>
    </xf>
    <xf numFmtId="0" fontId="16" fillId="0" borderId="4"/>
    <xf numFmtId="0" fontId="16" fillId="0" borderId="0">
      <alignment horizontal="right"/>
    </xf>
    <xf numFmtId="0" fontId="12" fillId="0" borderId="8">
      <alignment horizontal="center" vertical="center"/>
    </xf>
    <xf numFmtId="49" fontId="16" fillId="0" borderId="35">
      <alignment horizontal="center" vertical="center" wrapText="1"/>
    </xf>
    <xf numFmtId="4" fontId="16" fillId="0" borderId="36">
      <alignment horizontal="right" shrinkToFit="1"/>
    </xf>
    <xf numFmtId="4" fontId="16" fillId="0" borderId="37">
      <alignment horizontal="right" shrinkToFit="1"/>
    </xf>
    <xf numFmtId="0" fontId="16" fillId="0" borderId="19"/>
    <xf numFmtId="4" fontId="16" fillId="0" borderId="10">
      <alignment horizontal="right" shrinkToFit="1"/>
    </xf>
    <xf numFmtId="4" fontId="16" fillId="0" borderId="38">
      <alignment horizontal="right" shrinkToFit="1"/>
    </xf>
    <xf numFmtId="0" fontId="16" fillId="0" borderId="17">
      <alignment horizontal="right"/>
    </xf>
    <xf numFmtId="4" fontId="16" fillId="0" borderId="21">
      <alignment horizontal="right" shrinkToFit="1"/>
    </xf>
    <xf numFmtId="0" fontId="16" fillId="0" borderId="21"/>
    <xf numFmtId="0" fontId="10" fillId="2" borderId="0"/>
    <xf numFmtId="0" fontId="14" fillId="0" borderId="0"/>
    <xf numFmtId="0" fontId="10" fillId="0" borderId="0">
      <alignment horizontal="left"/>
    </xf>
    <xf numFmtId="0" fontId="10" fillId="0" borderId="0"/>
    <xf numFmtId="0" fontId="14" fillId="0" borderId="0">
      <alignment horizontal="center"/>
    </xf>
    <xf numFmtId="0" fontId="10" fillId="2" borderId="17"/>
    <xf numFmtId="0" fontId="10" fillId="0" borderId="22">
      <alignment horizontal="center" vertical="center" wrapText="1"/>
    </xf>
    <xf numFmtId="0" fontId="10" fillId="0" borderId="22">
      <alignment horizontal="center" vertical="center"/>
    </xf>
    <xf numFmtId="0" fontId="10" fillId="2" borderId="23"/>
    <xf numFmtId="0" fontId="10" fillId="0" borderId="39">
      <alignment horizontal="left" wrapText="1"/>
    </xf>
    <xf numFmtId="0" fontId="10" fillId="0" borderId="15">
      <alignment horizontal="left" wrapText="1" indent="1"/>
    </xf>
    <xf numFmtId="0" fontId="10" fillId="0" borderId="24">
      <alignment horizontal="left" wrapText="1" indent="1"/>
    </xf>
    <xf numFmtId="0" fontId="10" fillId="2" borderId="40"/>
    <xf numFmtId="49" fontId="10" fillId="0" borderId="0"/>
    <xf numFmtId="0" fontId="8" fillId="0" borderId="0"/>
    <xf numFmtId="0" fontId="14" fillId="0" borderId="0">
      <alignment horizontal="center" wrapText="1"/>
    </xf>
    <xf numFmtId="0" fontId="10" fillId="0" borderId="0">
      <alignment horizontal="center" vertical="top"/>
    </xf>
    <xf numFmtId="0" fontId="10" fillId="0" borderId="0">
      <alignment horizontal="left"/>
    </xf>
    <xf numFmtId="0" fontId="10" fillId="0" borderId="7">
      <alignment horizontal="center" vertical="center" wrapText="1"/>
    </xf>
    <xf numFmtId="0" fontId="10" fillId="0" borderId="28">
      <alignment horizontal="center" vertical="center"/>
    </xf>
    <xf numFmtId="0" fontId="10" fillId="2" borderId="41"/>
    <xf numFmtId="49" fontId="10" fillId="0" borderId="29">
      <alignment horizontal="center" wrapText="1"/>
    </xf>
    <xf numFmtId="49" fontId="10" fillId="0" borderId="31">
      <alignment horizontal="center" wrapText="1"/>
    </xf>
    <xf numFmtId="49" fontId="10" fillId="0" borderId="30">
      <alignment horizontal="center" shrinkToFit="1"/>
    </xf>
    <xf numFmtId="0" fontId="10" fillId="2" borderId="18"/>
    <xf numFmtId="0" fontId="14" fillId="0" borderId="0">
      <alignment horizontal="center" wrapText="1"/>
    </xf>
    <xf numFmtId="0" fontId="10" fillId="0" borderId="0">
      <alignment horizontal="center"/>
    </xf>
    <xf numFmtId="0" fontId="10" fillId="0" borderId="7">
      <alignment horizontal="center" vertical="center"/>
    </xf>
    <xf numFmtId="0" fontId="10" fillId="2" borderId="42"/>
    <xf numFmtId="49" fontId="10" fillId="0" borderId="33">
      <alignment horizontal="center" shrinkToFit="1"/>
    </xf>
    <xf numFmtId="49" fontId="10" fillId="0" borderId="34">
      <alignment horizontal="center" shrinkToFit="1"/>
    </xf>
    <xf numFmtId="49" fontId="10" fillId="0" borderId="7">
      <alignment horizontal="center" shrinkToFit="1"/>
    </xf>
    <xf numFmtId="49" fontId="10" fillId="0" borderId="7">
      <alignment horizontal="center" vertical="center" wrapText="1"/>
    </xf>
    <xf numFmtId="49" fontId="10" fillId="0" borderId="7">
      <alignment horizontal="center" vertical="center" wrapText="1"/>
    </xf>
    <xf numFmtId="0" fontId="10" fillId="2" borderId="43"/>
    <xf numFmtId="4" fontId="10" fillId="0" borderId="7">
      <alignment horizontal="right" shrinkToFit="1"/>
    </xf>
    <xf numFmtId="49" fontId="10" fillId="0" borderId="34">
      <alignment horizontal="center"/>
    </xf>
    <xf numFmtId="0" fontId="10" fillId="2" borderId="2"/>
    <xf numFmtId="0" fontId="10" fillId="3" borderId="4"/>
    <xf numFmtId="0" fontId="10" fillId="0" borderId="17">
      <alignment wrapText="1"/>
    </xf>
    <xf numFmtId="0" fontId="10" fillId="0" borderId="23">
      <alignment wrapText="1"/>
    </xf>
    <xf numFmtId="49" fontId="10" fillId="0" borderId="18"/>
    <xf numFmtId="0" fontId="10" fillId="0" borderId="7">
      <alignment horizontal="center" vertical="center" wrapText="1"/>
    </xf>
    <xf numFmtId="49" fontId="10" fillId="0" borderId="57">
      <alignment horizontal="center" vertical="center"/>
    </xf>
    <xf numFmtId="49" fontId="10" fillId="0" borderId="0">
      <alignment horizontal="right"/>
    </xf>
    <xf numFmtId="0" fontId="10" fillId="0" borderId="0">
      <alignment horizontal="right"/>
    </xf>
    <xf numFmtId="0" fontId="10" fillId="0" borderId="44"/>
    <xf numFmtId="0" fontId="10" fillId="0" borderId="45"/>
    <xf numFmtId="0" fontId="10" fillId="0" borderId="40">
      <alignment horizontal="right"/>
    </xf>
    <xf numFmtId="0" fontId="14" fillId="0" borderId="46"/>
    <xf numFmtId="49" fontId="10" fillId="0" borderId="47">
      <alignment horizontal="right"/>
    </xf>
    <xf numFmtId="0" fontId="10" fillId="0" borderId="47">
      <alignment horizontal="right"/>
    </xf>
    <xf numFmtId="0" fontId="14" fillId="0" borderId="17"/>
    <xf numFmtId="0" fontId="10" fillId="0" borderId="28">
      <alignment horizontal="center"/>
    </xf>
    <xf numFmtId="49" fontId="10" fillId="0" borderId="48">
      <alignment horizontal="center"/>
    </xf>
    <xf numFmtId="14" fontId="10" fillId="0" borderId="49">
      <alignment horizontal="center"/>
    </xf>
    <xf numFmtId="0" fontId="10" fillId="0" borderId="50">
      <alignment horizontal="center"/>
    </xf>
    <xf numFmtId="49" fontId="10" fillId="0" borderId="51">
      <alignment horizontal="center"/>
    </xf>
    <xf numFmtId="49" fontId="10" fillId="0" borderId="49">
      <alignment horizontal="center"/>
    </xf>
    <xf numFmtId="0" fontId="10" fillId="0" borderId="49">
      <alignment horizontal="center"/>
    </xf>
    <xf numFmtId="49" fontId="10" fillId="0" borderId="52">
      <alignment horizontal="center"/>
    </xf>
    <xf numFmtId="49" fontId="10" fillId="0" borderId="4"/>
    <xf numFmtId="49" fontId="10" fillId="0" borderId="8">
      <alignment horizontal="center" vertical="center" wrapText="1"/>
    </xf>
    <xf numFmtId="0" fontId="10" fillId="0" borderId="61">
      <alignment horizontal="center" vertical="center"/>
    </xf>
    <xf numFmtId="4" fontId="10" fillId="0" borderId="37">
      <alignment horizontal="right" shrinkToFit="1"/>
    </xf>
    <xf numFmtId="49" fontId="10" fillId="0" borderId="53">
      <alignment horizontal="center"/>
    </xf>
    <xf numFmtId="0" fontId="8" fillId="0" borderId="54"/>
    <xf numFmtId="0" fontId="8" fillId="0" borderId="21"/>
    <xf numFmtId="0" fontId="8" fillId="0" borderId="60"/>
    <xf numFmtId="0" fontId="10" fillId="0" borderId="0">
      <alignment horizontal="left" wrapText="1"/>
    </xf>
    <xf numFmtId="0" fontId="10" fillId="0" borderId="14">
      <alignment horizontal="left" wrapText="1"/>
    </xf>
    <xf numFmtId="0" fontId="10" fillId="0" borderId="15">
      <alignment horizontal="left" wrapText="1"/>
    </xf>
    <xf numFmtId="0" fontId="10" fillId="2" borderId="55"/>
    <xf numFmtId="0" fontId="10" fillId="0" borderId="23">
      <alignment horizontal="left" wrapText="1"/>
    </xf>
    <xf numFmtId="0" fontId="14" fillId="0" borderId="56">
      <alignment horizontal="left" wrapText="1"/>
    </xf>
    <xf numFmtId="0" fontId="10" fillId="0" borderId="5">
      <alignment horizontal="left" wrapText="1" indent="1"/>
    </xf>
    <xf numFmtId="49" fontId="10" fillId="0" borderId="0">
      <alignment horizontal="center" wrapText="1"/>
    </xf>
    <xf numFmtId="49" fontId="10" fillId="0" borderId="29">
      <alignment horizontal="center" shrinkToFit="1"/>
    </xf>
    <xf numFmtId="49" fontId="10" fillId="0" borderId="31">
      <alignment horizontal="center" shrinkToFit="1"/>
    </xf>
    <xf numFmtId="9" fontId="18" fillId="0" borderId="0" applyFont="0" applyFill="0" applyBorder="0" applyAlignment="0" applyProtection="0"/>
    <xf numFmtId="0" fontId="20" fillId="0" borderId="0"/>
    <xf numFmtId="0" fontId="7" fillId="0" borderId="0"/>
    <xf numFmtId="0" fontId="20" fillId="0" borderId="0"/>
    <xf numFmtId="165" fontId="20" fillId="0" borderId="0" applyFont="0" applyFill="0" applyBorder="0" applyAlignment="0" applyProtection="0"/>
    <xf numFmtId="0" fontId="13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4" fillId="0" borderId="0"/>
    <xf numFmtId="0" fontId="31" fillId="0" borderId="0">
      <alignment horizontal="center" wrapText="1"/>
    </xf>
    <xf numFmtId="0" fontId="23" fillId="0" borderId="0"/>
    <xf numFmtId="0" fontId="23" fillId="0" borderId="58"/>
    <xf numFmtId="0" fontId="22" fillId="0" borderId="0"/>
    <xf numFmtId="0" fontId="23" fillId="0" borderId="65"/>
    <xf numFmtId="0" fontId="9" fillId="0" borderId="66">
      <alignment horizontal="center"/>
    </xf>
    <xf numFmtId="0" fontId="9" fillId="0" borderId="0">
      <alignment horizontal="left"/>
    </xf>
    <xf numFmtId="0" fontId="32" fillId="0" borderId="0">
      <alignment horizontal="center" vertical="top"/>
    </xf>
    <xf numFmtId="49" fontId="10" fillId="0" borderId="67">
      <alignment horizontal="right"/>
    </xf>
    <xf numFmtId="49" fontId="13" fillId="0" borderId="68">
      <alignment horizontal="center"/>
    </xf>
    <xf numFmtId="0" fontId="9" fillId="0" borderId="0"/>
    <xf numFmtId="0" fontId="9" fillId="0" borderId="0">
      <alignment horizontal="center"/>
    </xf>
    <xf numFmtId="0" fontId="9" fillId="0" borderId="67">
      <alignment horizontal="right"/>
    </xf>
    <xf numFmtId="14" fontId="9" fillId="0" borderId="69">
      <alignment horizontal="center"/>
    </xf>
    <xf numFmtId="49" fontId="9" fillId="0" borderId="0"/>
    <xf numFmtId="0" fontId="9" fillId="0" borderId="70">
      <alignment horizontal="center"/>
    </xf>
    <xf numFmtId="0" fontId="9" fillId="0" borderId="58">
      <alignment wrapText="1"/>
    </xf>
    <xf numFmtId="49" fontId="9" fillId="0" borderId="71">
      <alignment horizontal="center"/>
    </xf>
    <xf numFmtId="0" fontId="9" fillId="0" borderId="72">
      <alignment wrapText="1"/>
    </xf>
    <xf numFmtId="49" fontId="9" fillId="0" borderId="69">
      <alignment horizontal="center"/>
    </xf>
    <xf numFmtId="0" fontId="9" fillId="0" borderId="59">
      <alignment horizontal="left"/>
    </xf>
    <xf numFmtId="49" fontId="9" fillId="0" borderId="59"/>
    <xf numFmtId="0" fontId="9" fillId="0" borderId="69">
      <alignment horizontal="center"/>
    </xf>
    <xf numFmtId="49" fontId="9" fillId="0" borderId="73">
      <alignment horizontal="center"/>
    </xf>
    <xf numFmtId="0" fontId="8" fillId="0" borderId="0"/>
    <xf numFmtId="0" fontId="8" fillId="0" borderId="74"/>
    <xf numFmtId="0" fontId="9" fillId="0" borderId="75">
      <alignment horizontal="center" vertical="top" wrapText="1"/>
    </xf>
    <xf numFmtId="0" fontId="9" fillId="0" borderId="76">
      <alignment horizontal="center" vertical="top" wrapText="1"/>
    </xf>
    <xf numFmtId="0" fontId="24" fillId="0" borderId="0">
      <alignment horizontal="center"/>
    </xf>
    <xf numFmtId="0" fontId="9" fillId="0" borderId="75">
      <alignment horizontal="center" vertical="center"/>
    </xf>
    <xf numFmtId="0" fontId="9" fillId="0" borderId="66">
      <alignment horizontal="center" vertical="center"/>
    </xf>
    <xf numFmtId="0" fontId="9" fillId="0" borderId="76">
      <alignment horizontal="center" vertical="center"/>
    </xf>
    <xf numFmtId="0" fontId="9" fillId="0" borderId="77">
      <alignment horizontal="left" wrapText="1"/>
    </xf>
    <xf numFmtId="49" fontId="9" fillId="0" borderId="78">
      <alignment horizontal="center" wrapText="1"/>
    </xf>
    <xf numFmtId="49" fontId="9" fillId="0" borderId="79">
      <alignment horizontal="center"/>
    </xf>
    <xf numFmtId="4" fontId="9" fillId="0" borderId="76">
      <alignment horizontal="right"/>
    </xf>
    <xf numFmtId="0" fontId="9" fillId="0" borderId="80">
      <alignment horizontal="left" wrapText="1" indent="1"/>
    </xf>
    <xf numFmtId="49" fontId="9" fillId="0" borderId="81">
      <alignment horizontal="center" wrapText="1"/>
    </xf>
    <xf numFmtId="49" fontId="9" fillId="0" borderId="82">
      <alignment horizontal="center"/>
    </xf>
    <xf numFmtId="0" fontId="9" fillId="0" borderId="83">
      <alignment horizontal="left" wrapText="1" indent="2"/>
    </xf>
    <xf numFmtId="49" fontId="9" fillId="0" borderId="84">
      <alignment horizontal="center"/>
    </xf>
    <xf numFmtId="49" fontId="9" fillId="0" borderId="76">
      <alignment horizontal="center"/>
    </xf>
    <xf numFmtId="0" fontId="9" fillId="0" borderId="74"/>
    <xf numFmtId="0" fontId="9" fillId="3" borderId="74"/>
    <xf numFmtId="0" fontId="9" fillId="0" borderId="0">
      <alignment horizontal="left" wrapText="1"/>
    </xf>
    <xf numFmtId="49" fontId="9" fillId="0" borderId="0">
      <alignment horizontal="center" wrapText="1"/>
    </xf>
    <xf numFmtId="49" fontId="9" fillId="0" borderId="0">
      <alignment horizontal="center"/>
    </xf>
    <xf numFmtId="49" fontId="9" fillId="0" borderId="0">
      <alignment horizontal="right"/>
    </xf>
    <xf numFmtId="0" fontId="9" fillId="0" borderId="58">
      <alignment horizontal="left"/>
    </xf>
    <xf numFmtId="49" fontId="9" fillId="0" borderId="58"/>
    <xf numFmtId="0" fontId="9" fillId="0" borderId="58"/>
    <xf numFmtId="0" fontId="9" fillId="0" borderId="85">
      <alignment horizontal="left" wrapText="1"/>
    </xf>
    <xf numFmtId="49" fontId="9" fillId="0" borderId="86">
      <alignment horizontal="center" wrapText="1"/>
    </xf>
    <xf numFmtId="4" fontId="9" fillId="0" borderId="86">
      <alignment horizontal="right"/>
    </xf>
    <xf numFmtId="49" fontId="9" fillId="0" borderId="84">
      <alignment horizontal="center" wrapText="1"/>
    </xf>
    <xf numFmtId="0" fontId="9" fillId="0" borderId="87">
      <alignment horizontal="left" wrapText="1" indent="2"/>
    </xf>
    <xf numFmtId="49" fontId="9" fillId="0" borderId="88">
      <alignment horizontal="center"/>
    </xf>
    <xf numFmtId="49" fontId="9" fillId="0" borderId="86">
      <alignment horizontal="center"/>
    </xf>
    <xf numFmtId="0" fontId="9" fillId="0" borderId="72"/>
    <xf numFmtId="0" fontId="9" fillId="0" borderId="89"/>
    <xf numFmtId="0" fontId="24" fillId="0" borderId="90">
      <alignment horizontal="left" wrapText="1"/>
    </xf>
    <xf numFmtId="0" fontId="9" fillId="0" borderId="91">
      <alignment horizontal="center" wrapText="1"/>
    </xf>
    <xf numFmtId="49" fontId="9" fillId="0" borderId="92">
      <alignment horizontal="center" wrapText="1"/>
    </xf>
    <xf numFmtId="4" fontId="9" fillId="0" borderId="92">
      <alignment horizontal="right"/>
    </xf>
    <xf numFmtId="0" fontId="9" fillId="0" borderId="0">
      <alignment horizontal="center" wrapText="1"/>
    </xf>
    <xf numFmtId="0" fontId="24" fillId="0" borderId="58"/>
    <xf numFmtId="49" fontId="9" fillId="0" borderId="58">
      <alignment horizontal="left"/>
    </xf>
    <xf numFmtId="0" fontId="9" fillId="0" borderId="80">
      <alignment horizontal="left" wrapText="1"/>
    </xf>
    <xf numFmtId="0" fontId="9" fillId="0" borderId="85">
      <alignment horizontal="left" wrapText="1" indent="1"/>
    </xf>
    <xf numFmtId="49" fontId="9" fillId="0" borderId="88">
      <alignment horizontal="center" wrapText="1"/>
    </xf>
    <xf numFmtId="0" fontId="9" fillId="0" borderId="80">
      <alignment horizontal="left" wrapText="1" indent="2"/>
    </xf>
    <xf numFmtId="49" fontId="9" fillId="0" borderId="88">
      <alignment horizontal="left" wrapText="1"/>
    </xf>
    <xf numFmtId="0" fontId="9" fillId="0" borderId="93">
      <alignment horizontal="left" wrapText="1" indent="2"/>
    </xf>
    <xf numFmtId="49" fontId="9" fillId="0" borderId="88">
      <alignment horizontal="center" shrinkToFit="1"/>
    </xf>
    <xf numFmtId="49" fontId="9" fillId="0" borderId="86">
      <alignment horizontal="center" shrinkToFit="1"/>
    </xf>
    <xf numFmtId="49" fontId="9" fillId="0" borderId="58">
      <alignment horizontal="center"/>
    </xf>
    <xf numFmtId="0" fontId="9" fillId="0" borderId="58">
      <alignment horizontal="center"/>
    </xf>
    <xf numFmtId="49" fontId="9" fillId="0" borderId="0">
      <alignment horizontal="left"/>
    </xf>
    <xf numFmtId="0" fontId="9" fillId="0" borderId="59">
      <alignment horizontal="center"/>
    </xf>
    <xf numFmtId="49" fontId="9" fillId="0" borderId="59">
      <alignment horizontal="center"/>
    </xf>
    <xf numFmtId="0" fontId="9" fillId="0" borderId="0">
      <alignment horizontal="center"/>
    </xf>
    <xf numFmtId="49" fontId="24" fillId="0" borderId="0"/>
    <xf numFmtId="49" fontId="9" fillId="0" borderId="58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1" fillId="0" borderId="0">
      <alignment horizontal="center" wrapText="1"/>
    </xf>
    <xf numFmtId="0" fontId="13" fillId="0" borderId="0"/>
    <xf numFmtId="0" fontId="32" fillId="0" borderId="0">
      <alignment horizontal="center" vertical="top"/>
    </xf>
    <xf numFmtId="49" fontId="9" fillId="0" borderId="73">
      <alignment horizontal="center"/>
    </xf>
    <xf numFmtId="0" fontId="9" fillId="0" borderId="0">
      <alignment horizontal="left"/>
    </xf>
    <xf numFmtId="0" fontId="8" fillId="0" borderId="74"/>
    <xf numFmtId="49" fontId="9" fillId="0" borderId="0"/>
    <xf numFmtId="0" fontId="9" fillId="0" borderId="58">
      <alignment wrapText="1"/>
    </xf>
    <xf numFmtId="0" fontId="9" fillId="0" borderId="72">
      <alignment wrapText="1"/>
    </xf>
    <xf numFmtId="0" fontId="9" fillId="0" borderId="59">
      <alignment horizontal="left"/>
    </xf>
    <xf numFmtId="49" fontId="9" fillId="0" borderId="59"/>
    <xf numFmtId="49" fontId="9" fillId="0" borderId="76">
      <alignment horizontal="center" vertical="center" wrapText="1"/>
    </xf>
    <xf numFmtId="49" fontId="9" fillId="0" borderId="76">
      <alignment horizontal="center" vertical="center" wrapText="1"/>
    </xf>
    <xf numFmtId="0" fontId="13" fillId="0" borderId="60"/>
    <xf numFmtId="49" fontId="9" fillId="0" borderId="76">
      <alignment horizontal="center" vertical="center" wrapText="1"/>
    </xf>
    <xf numFmtId="0" fontId="9" fillId="0" borderId="77">
      <alignment horizontal="left" wrapText="1"/>
    </xf>
    <xf numFmtId="49" fontId="9" fillId="0" borderId="78">
      <alignment horizontal="center" wrapText="1"/>
    </xf>
    <xf numFmtId="49" fontId="9" fillId="0" borderId="79">
      <alignment horizontal="center"/>
    </xf>
    <xf numFmtId="4" fontId="9" fillId="0" borderId="76">
      <alignment horizontal="right"/>
    </xf>
    <xf numFmtId="4" fontId="9" fillId="0" borderId="86">
      <alignment horizontal="right"/>
    </xf>
    <xf numFmtId="9" fontId="3" fillId="0" borderId="0" applyFont="0" applyFill="0" applyBorder="0" applyAlignment="0" applyProtection="0"/>
    <xf numFmtId="0" fontId="9" fillId="0" borderId="80">
      <alignment horizontal="left" wrapText="1" indent="1"/>
    </xf>
    <xf numFmtId="49" fontId="9" fillId="0" borderId="81">
      <alignment horizontal="center" wrapText="1"/>
    </xf>
    <xf numFmtId="49" fontId="9" fillId="0" borderId="82">
      <alignment horizontal="center"/>
    </xf>
    <xf numFmtId="0" fontId="9" fillId="0" borderId="83">
      <alignment horizontal="left" wrapText="1" indent="2"/>
    </xf>
    <xf numFmtId="49" fontId="9" fillId="0" borderId="84">
      <alignment horizontal="center"/>
    </xf>
    <xf numFmtId="49" fontId="9" fillId="0" borderId="76">
      <alignment horizontal="center"/>
    </xf>
    <xf numFmtId="0" fontId="9" fillId="0" borderId="74"/>
    <xf numFmtId="0" fontId="9" fillId="3" borderId="74"/>
    <xf numFmtId="0" fontId="9" fillId="0" borderId="0">
      <alignment horizontal="left" wrapText="1"/>
    </xf>
    <xf numFmtId="49" fontId="9" fillId="0" borderId="0">
      <alignment horizontal="center" wrapText="1"/>
    </xf>
    <xf numFmtId="49" fontId="9" fillId="0" borderId="0">
      <alignment horizontal="center"/>
    </xf>
    <xf numFmtId="0" fontId="9" fillId="0" borderId="58">
      <alignment horizontal="left"/>
    </xf>
    <xf numFmtId="49" fontId="9" fillId="0" borderId="58"/>
    <xf numFmtId="0" fontId="13" fillId="0" borderId="58"/>
    <xf numFmtId="0" fontId="9" fillId="0" borderId="85">
      <alignment horizontal="left" wrapText="1"/>
    </xf>
    <xf numFmtId="49" fontId="9" fillId="0" borderId="86">
      <alignment horizontal="center" wrapText="1"/>
    </xf>
    <xf numFmtId="49" fontId="9" fillId="0" borderId="84">
      <alignment horizontal="center" wrapText="1"/>
    </xf>
    <xf numFmtId="0" fontId="9" fillId="0" borderId="87">
      <alignment horizontal="left" wrapText="1" indent="2"/>
    </xf>
    <xf numFmtId="49" fontId="9" fillId="0" borderId="88">
      <alignment horizontal="center"/>
    </xf>
    <xf numFmtId="49" fontId="9" fillId="0" borderId="86">
      <alignment horizontal="center"/>
    </xf>
    <xf numFmtId="0" fontId="9" fillId="0" borderId="72"/>
    <xf numFmtId="0" fontId="9" fillId="0" borderId="89"/>
    <xf numFmtId="0" fontId="24" fillId="0" borderId="90">
      <alignment horizontal="left" wrapText="1"/>
    </xf>
    <xf numFmtId="0" fontId="9" fillId="0" borderId="91">
      <alignment horizontal="center" wrapText="1"/>
    </xf>
    <xf numFmtId="49" fontId="9" fillId="0" borderId="92">
      <alignment horizontal="center" wrapText="1"/>
    </xf>
    <xf numFmtId="4" fontId="9" fillId="0" borderId="79">
      <alignment horizontal="right"/>
    </xf>
    <xf numFmtId="0" fontId="9" fillId="0" borderId="0">
      <alignment horizontal="center" wrapText="1"/>
    </xf>
    <xf numFmtId="0" fontId="24" fillId="0" borderId="0">
      <alignment horizontal="center"/>
    </xf>
    <xf numFmtId="0" fontId="24" fillId="0" borderId="58"/>
    <xf numFmtId="49" fontId="9" fillId="0" borderId="58">
      <alignment horizontal="left"/>
    </xf>
    <xf numFmtId="0" fontId="9" fillId="0" borderId="58"/>
    <xf numFmtId="0" fontId="9" fillId="0" borderId="80">
      <alignment horizontal="left" wrapText="1"/>
    </xf>
    <xf numFmtId="0" fontId="13" fillId="0" borderId="59"/>
    <xf numFmtId="0" fontId="9" fillId="0" borderId="85">
      <alignment horizontal="left" wrapText="1" indent="1"/>
    </xf>
    <xf numFmtId="49" fontId="9" fillId="0" borderId="88">
      <alignment horizontal="center" wrapText="1"/>
    </xf>
    <xf numFmtId="0" fontId="9" fillId="0" borderId="80">
      <alignment horizontal="left" wrapText="1" indent="2"/>
    </xf>
    <xf numFmtId="49" fontId="9" fillId="0" borderId="88">
      <alignment horizontal="left" wrapText="1"/>
    </xf>
    <xf numFmtId="0" fontId="9" fillId="0" borderId="93">
      <alignment horizontal="left" wrapText="1" indent="2"/>
    </xf>
    <xf numFmtId="49" fontId="9" fillId="0" borderId="88">
      <alignment horizontal="center" shrinkToFit="1"/>
    </xf>
    <xf numFmtId="49" fontId="9" fillId="0" borderId="86">
      <alignment horizontal="center" shrinkToFit="1"/>
    </xf>
    <xf numFmtId="0" fontId="34" fillId="0" borderId="0"/>
    <xf numFmtId="0" fontId="35" fillId="0" borderId="0"/>
    <xf numFmtId="0" fontId="37" fillId="0" borderId="0"/>
    <xf numFmtId="0" fontId="38" fillId="0" borderId="0"/>
    <xf numFmtId="0" fontId="39" fillId="0" borderId="65"/>
    <xf numFmtId="0" fontId="40" fillId="0" borderId="0">
      <alignment horizontal="left"/>
    </xf>
    <xf numFmtId="0" fontId="41" fillId="0" borderId="0">
      <alignment horizontal="center" vertical="top"/>
    </xf>
    <xf numFmtId="49" fontId="42" fillId="0" borderId="67">
      <alignment horizontal="right"/>
    </xf>
    <xf numFmtId="0" fontId="40" fillId="0" borderId="0"/>
    <xf numFmtId="0" fontId="40" fillId="0" borderId="67">
      <alignment horizontal="right"/>
    </xf>
    <xf numFmtId="49" fontId="40" fillId="0" borderId="0"/>
    <xf numFmtId="0" fontId="40" fillId="0" borderId="59">
      <alignment horizontal="left"/>
    </xf>
    <xf numFmtId="49" fontId="40" fillId="0" borderId="59"/>
    <xf numFmtId="0" fontId="43" fillId="0" borderId="0"/>
    <xf numFmtId="49" fontId="40" fillId="0" borderId="76">
      <alignment horizontal="center" vertical="center" wrapText="1"/>
    </xf>
    <xf numFmtId="0" fontId="37" fillId="0" borderId="60"/>
    <xf numFmtId="49" fontId="40" fillId="0" borderId="76">
      <alignment horizontal="center" vertical="center" wrapText="1"/>
    </xf>
    <xf numFmtId="0" fontId="40" fillId="0" borderId="77">
      <alignment horizontal="left" wrapText="1"/>
    </xf>
    <xf numFmtId="49" fontId="40" fillId="0" borderId="78">
      <alignment horizontal="center" wrapText="1"/>
    </xf>
    <xf numFmtId="49" fontId="40" fillId="0" borderId="79">
      <alignment horizontal="center"/>
    </xf>
    <xf numFmtId="4" fontId="40" fillId="0" borderId="76">
      <alignment horizontal="right"/>
    </xf>
    <xf numFmtId="4" fontId="40" fillId="0" borderId="86">
      <alignment horizontal="right"/>
    </xf>
    <xf numFmtId="9" fontId="35" fillId="0" borderId="0" applyFont="0" applyFill="0" applyBorder="0" applyAlignment="0" applyProtection="0"/>
    <xf numFmtId="0" fontId="40" fillId="0" borderId="80">
      <alignment horizontal="left" wrapText="1" indent="1"/>
    </xf>
    <xf numFmtId="49" fontId="40" fillId="0" borderId="81">
      <alignment horizontal="center" wrapText="1"/>
    </xf>
    <xf numFmtId="49" fontId="40" fillId="0" borderId="82">
      <alignment horizontal="center"/>
    </xf>
    <xf numFmtId="0" fontId="40" fillId="0" borderId="83">
      <alignment horizontal="left" wrapText="1" indent="2"/>
    </xf>
    <xf numFmtId="49" fontId="40" fillId="0" borderId="84">
      <alignment horizontal="center"/>
    </xf>
    <xf numFmtId="49" fontId="40" fillId="0" borderId="76">
      <alignment horizontal="center"/>
    </xf>
    <xf numFmtId="0" fontId="40" fillId="0" borderId="74"/>
    <xf numFmtId="0" fontId="40" fillId="4" borderId="74"/>
    <xf numFmtId="0" fontId="40" fillId="0" borderId="0">
      <alignment horizontal="left" wrapText="1"/>
    </xf>
    <xf numFmtId="49" fontId="40" fillId="0" borderId="0">
      <alignment horizontal="center" wrapText="1"/>
    </xf>
    <xf numFmtId="49" fontId="40" fillId="0" borderId="0">
      <alignment horizontal="center"/>
    </xf>
    <xf numFmtId="0" fontId="40" fillId="0" borderId="58">
      <alignment horizontal="left"/>
    </xf>
    <xf numFmtId="49" fontId="40" fillId="0" borderId="58"/>
    <xf numFmtId="0" fontId="37" fillId="0" borderId="58"/>
    <xf numFmtId="0" fontId="40" fillId="0" borderId="85">
      <alignment horizontal="left" wrapText="1"/>
    </xf>
    <xf numFmtId="49" fontId="40" fillId="0" borderId="86">
      <alignment horizontal="center" wrapText="1"/>
    </xf>
    <xf numFmtId="49" fontId="40" fillId="0" borderId="84">
      <alignment horizontal="center" wrapText="1"/>
    </xf>
    <xf numFmtId="0" fontId="40" fillId="0" borderId="87">
      <alignment horizontal="left" wrapText="1" indent="2"/>
    </xf>
    <xf numFmtId="49" fontId="40" fillId="0" borderId="88">
      <alignment horizontal="center"/>
    </xf>
    <xf numFmtId="49" fontId="40" fillId="0" borderId="86">
      <alignment horizontal="center"/>
    </xf>
    <xf numFmtId="0" fontId="40" fillId="0" borderId="72"/>
    <xf numFmtId="0" fontId="40" fillId="0" borderId="89"/>
    <xf numFmtId="0" fontId="34" fillId="0" borderId="90">
      <alignment horizontal="left" wrapText="1"/>
    </xf>
    <xf numFmtId="0" fontId="40" fillId="0" borderId="91">
      <alignment horizontal="center" wrapText="1"/>
    </xf>
    <xf numFmtId="49" fontId="40" fillId="0" borderId="92">
      <alignment horizontal="center" wrapText="1"/>
    </xf>
    <xf numFmtId="4" fontId="40" fillId="0" borderId="79">
      <alignment horizontal="right"/>
    </xf>
    <xf numFmtId="0" fontId="40" fillId="0" borderId="0">
      <alignment horizontal="center" wrapText="1"/>
    </xf>
    <xf numFmtId="0" fontId="34" fillId="0" borderId="58"/>
    <xf numFmtId="49" fontId="40" fillId="0" borderId="58">
      <alignment horizontal="left"/>
    </xf>
    <xf numFmtId="0" fontId="40" fillId="0" borderId="58"/>
    <xf numFmtId="0" fontId="40" fillId="0" borderId="80">
      <alignment horizontal="left" wrapText="1"/>
    </xf>
    <xf numFmtId="0" fontId="37" fillId="0" borderId="59"/>
    <xf numFmtId="0" fontId="40" fillId="0" borderId="85">
      <alignment horizontal="left" wrapText="1" indent="1"/>
    </xf>
    <xf numFmtId="49" fontId="40" fillId="0" borderId="88">
      <alignment horizontal="center" wrapText="1"/>
    </xf>
    <xf numFmtId="0" fontId="40" fillId="0" borderId="80">
      <alignment horizontal="left" wrapText="1" indent="2"/>
    </xf>
    <xf numFmtId="49" fontId="40" fillId="0" borderId="88">
      <alignment horizontal="left" wrapText="1"/>
    </xf>
    <xf numFmtId="0" fontId="40" fillId="0" borderId="93">
      <alignment horizontal="left" wrapText="1" indent="2"/>
    </xf>
    <xf numFmtId="49" fontId="40" fillId="0" borderId="88">
      <alignment horizontal="center" shrinkToFit="1"/>
    </xf>
    <xf numFmtId="49" fontId="40" fillId="0" borderId="86">
      <alignment horizontal="center" shrinkToFit="1"/>
    </xf>
    <xf numFmtId="0" fontId="17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3" fillId="0" borderId="65"/>
    <xf numFmtId="49" fontId="10" fillId="0" borderId="67">
      <alignment horizontal="right"/>
    </xf>
    <xf numFmtId="0" fontId="9" fillId="0" borderId="0">
      <alignment horizontal="center"/>
    </xf>
    <xf numFmtId="0" fontId="9" fillId="0" borderId="67">
      <alignment horizontal="right"/>
    </xf>
    <xf numFmtId="49" fontId="9" fillId="0" borderId="0"/>
    <xf numFmtId="49" fontId="9" fillId="0" borderId="59"/>
    <xf numFmtId="49" fontId="9" fillId="0" borderId="66">
      <alignment horizontal="center" vertical="center" wrapText="1"/>
    </xf>
    <xf numFmtId="49" fontId="9" fillId="0" borderId="79">
      <alignment horizontal="center"/>
    </xf>
    <xf numFmtId="4" fontId="9" fillId="0" borderId="76">
      <alignment horizontal="right"/>
    </xf>
    <xf numFmtId="49" fontId="9" fillId="0" borderId="88">
      <alignment horizontal="center"/>
    </xf>
    <xf numFmtId="9" fontId="1" fillId="0" borderId="0" applyFont="0" applyFill="0" applyBorder="0" applyAlignment="0" applyProtection="0"/>
    <xf numFmtId="49" fontId="9" fillId="0" borderId="82">
      <alignment horizontal="center"/>
    </xf>
    <xf numFmtId="0" fontId="9" fillId="0" borderId="95">
      <alignment horizontal="left" wrapText="1" indent="2"/>
    </xf>
    <xf numFmtId="49" fontId="9" fillId="0" borderId="76">
      <alignment horizontal="center"/>
    </xf>
    <xf numFmtId="0" fontId="9" fillId="0" borderId="74"/>
    <xf numFmtId="0" fontId="9" fillId="3" borderId="74"/>
    <xf numFmtId="0" fontId="9" fillId="3" borderId="0"/>
    <xf numFmtId="0" fontId="9" fillId="0" borderId="0">
      <alignment horizontal="left" wrapText="1"/>
    </xf>
    <xf numFmtId="49" fontId="9" fillId="0" borderId="0">
      <alignment horizontal="center" wrapText="1"/>
    </xf>
    <xf numFmtId="49" fontId="9" fillId="0" borderId="0">
      <alignment horizontal="center"/>
    </xf>
    <xf numFmtId="0" fontId="9" fillId="0" borderId="58">
      <alignment horizontal="left"/>
    </xf>
    <xf numFmtId="49" fontId="9" fillId="0" borderId="58"/>
    <xf numFmtId="0" fontId="13" fillId="0" borderId="58"/>
    <xf numFmtId="0" fontId="9" fillId="0" borderId="85">
      <alignment horizontal="left" wrapText="1"/>
    </xf>
    <xf numFmtId="49" fontId="9" fillId="0" borderId="79">
      <alignment horizontal="center" wrapText="1"/>
    </xf>
    <xf numFmtId="4" fontId="9" fillId="0" borderId="86">
      <alignment horizontal="right"/>
    </xf>
    <xf numFmtId="49" fontId="9" fillId="0" borderId="84">
      <alignment horizontal="center" wrapText="1"/>
    </xf>
    <xf numFmtId="0" fontId="9" fillId="0" borderId="87">
      <alignment horizontal="left" wrapText="1" indent="2"/>
    </xf>
    <xf numFmtId="49" fontId="9" fillId="0" borderId="86">
      <alignment horizontal="center"/>
    </xf>
    <xf numFmtId="0" fontId="9" fillId="0" borderId="72"/>
    <xf numFmtId="0" fontId="9" fillId="0" borderId="89"/>
    <xf numFmtId="0" fontId="24" fillId="0" borderId="90">
      <alignment horizontal="left" wrapText="1"/>
    </xf>
    <xf numFmtId="0" fontId="9" fillId="0" borderId="91">
      <alignment horizontal="center" wrapText="1"/>
    </xf>
    <xf numFmtId="49" fontId="9" fillId="0" borderId="92">
      <alignment horizontal="center" wrapText="1"/>
    </xf>
    <xf numFmtId="4" fontId="9" fillId="0" borderId="79">
      <alignment horizontal="right"/>
    </xf>
    <xf numFmtId="0" fontId="13" fillId="0" borderId="74"/>
    <xf numFmtId="0" fontId="9" fillId="0" borderId="0">
      <alignment horizontal="center" wrapText="1"/>
    </xf>
    <xf numFmtId="0" fontId="24" fillId="0" borderId="0">
      <alignment horizontal="center"/>
    </xf>
    <xf numFmtId="0" fontId="24" fillId="0" borderId="58"/>
    <xf numFmtId="49" fontId="9" fillId="0" borderId="58">
      <alignment horizontal="left"/>
    </xf>
    <xf numFmtId="0" fontId="9" fillId="0" borderId="58"/>
    <xf numFmtId="0" fontId="9" fillId="0" borderId="80">
      <alignment horizontal="left" wrapText="1"/>
    </xf>
    <xf numFmtId="0" fontId="13" fillId="0" borderId="82"/>
    <xf numFmtId="0" fontId="9" fillId="0" borderId="85">
      <alignment horizontal="left" wrapText="1" indent="1"/>
    </xf>
    <xf numFmtId="49" fontId="9" fillId="0" borderId="88">
      <alignment horizontal="center" wrapText="1"/>
    </xf>
    <xf numFmtId="0" fontId="9" fillId="0" borderId="80">
      <alignment horizontal="left" wrapText="1" indent="2"/>
    </xf>
    <xf numFmtId="0" fontId="9" fillId="0" borderId="93">
      <alignment horizontal="left" wrapText="1" indent="2"/>
    </xf>
    <xf numFmtId="49" fontId="9" fillId="0" borderId="88">
      <alignment horizontal="center" shrinkToFit="1"/>
    </xf>
    <xf numFmtId="49" fontId="9" fillId="0" borderId="86">
      <alignment horizontal="center" shrinkToFit="1"/>
    </xf>
    <xf numFmtId="0" fontId="13" fillId="0" borderId="59"/>
    <xf numFmtId="0" fontId="9" fillId="0" borderId="96">
      <alignment horizontal="left" wrapText="1"/>
    </xf>
    <xf numFmtId="0" fontId="24" fillId="0" borderId="69">
      <alignment horizontal="left" wrapText="1"/>
    </xf>
    <xf numFmtId="0" fontId="9" fillId="0" borderId="71">
      <alignment horizontal="left" wrapText="1" indent="2"/>
    </xf>
    <xf numFmtId="0" fontId="13" fillId="5" borderId="97"/>
    <xf numFmtId="0" fontId="9" fillId="0" borderId="76">
      <alignment horizontal="center" vertical="top"/>
    </xf>
    <xf numFmtId="49" fontId="9" fillId="0" borderId="76">
      <alignment horizontal="center" vertical="top" wrapText="1"/>
    </xf>
    <xf numFmtId="0" fontId="9" fillId="0" borderId="82"/>
    <xf numFmtId="4" fontId="9" fillId="0" borderId="66">
      <alignment horizontal="right"/>
    </xf>
    <xf numFmtId="4" fontId="9" fillId="0" borderId="74">
      <alignment horizontal="right"/>
    </xf>
    <xf numFmtId="4" fontId="9" fillId="0" borderId="0">
      <alignment horizontal="right" shrinkToFit="1"/>
    </xf>
    <xf numFmtId="4" fontId="9" fillId="0" borderId="58">
      <alignment horizontal="right"/>
    </xf>
    <xf numFmtId="0" fontId="9" fillId="0" borderId="59"/>
    <xf numFmtId="0" fontId="9" fillId="0" borderId="76">
      <alignment horizontal="center" vertical="top" wrapText="1"/>
    </xf>
    <xf numFmtId="0" fontId="9" fillId="0" borderId="58">
      <alignment horizontal="center"/>
    </xf>
    <xf numFmtId="49" fontId="9" fillId="0" borderId="59">
      <alignment horizontal="center"/>
    </xf>
    <xf numFmtId="49" fontId="9" fillId="0" borderId="0">
      <alignment horizontal="left"/>
    </xf>
    <xf numFmtId="4" fontId="9" fillId="0" borderId="82">
      <alignment horizontal="right"/>
    </xf>
    <xf numFmtId="0" fontId="9" fillId="0" borderId="76">
      <alignment horizontal="center" vertical="top"/>
    </xf>
    <xf numFmtId="4" fontId="9" fillId="0" borderId="98">
      <alignment horizontal="right"/>
    </xf>
    <xf numFmtId="4" fontId="9" fillId="0" borderId="99">
      <alignment horizontal="right"/>
    </xf>
    <xf numFmtId="0" fontId="9" fillId="0" borderId="98"/>
    <xf numFmtId="43" fontId="1" fillId="0" borderId="0" applyFont="0" applyFill="0" applyBorder="0" applyAlignment="0" applyProtection="0"/>
  </cellStyleXfs>
  <cellXfs count="186">
    <xf numFmtId="0" fontId="0" fillId="0" borderId="0" xfId="0"/>
    <xf numFmtId="0" fontId="13" fillId="0" borderId="0" xfId="187" applyFont="1" applyFill="1"/>
    <xf numFmtId="49" fontId="13" fillId="0" borderId="0" xfId="187" applyNumberFormat="1" applyFont="1" applyFill="1"/>
    <xf numFmtId="0" fontId="9" fillId="0" borderId="62" xfId="187" applyFont="1" applyFill="1" applyBorder="1" applyAlignment="1">
      <alignment horizontal="center" vertical="top" wrapText="1"/>
    </xf>
    <xf numFmtId="49" fontId="9" fillId="0" borderId="62" xfId="187" applyNumberFormat="1" applyFont="1" applyFill="1" applyBorder="1" applyAlignment="1">
      <alignment horizontal="center" vertical="top" wrapText="1"/>
    </xf>
    <xf numFmtId="0" fontId="9" fillId="0" borderId="62" xfId="187" applyNumberFormat="1" applyFont="1" applyFill="1" applyBorder="1" applyAlignment="1">
      <alignment horizontal="center" vertical="top" wrapText="1"/>
    </xf>
    <xf numFmtId="0" fontId="0" fillId="0" borderId="0" xfId="0" applyFill="1"/>
    <xf numFmtId="0" fontId="22" fillId="0" borderId="7" xfId="428" applyFont="1" applyFill="1" applyBorder="1" applyAlignment="1">
      <alignment horizontal="center" vertical="center" wrapText="1"/>
    </xf>
    <xf numFmtId="49" fontId="22" fillId="0" borderId="7" xfId="428" applyNumberFormat="1" applyFont="1" applyFill="1" applyBorder="1" applyAlignment="1">
      <alignment horizontal="center" vertical="center" wrapText="1"/>
    </xf>
    <xf numFmtId="0" fontId="22" fillId="0" borderId="7" xfId="428" applyNumberFormat="1" applyFont="1" applyFill="1" applyBorder="1" applyAlignment="1">
      <alignment horizontal="center" vertical="center" wrapText="1"/>
    </xf>
    <xf numFmtId="0" fontId="13" fillId="0" borderId="0" xfId="187" applyNumberFormat="1" applyFont="1" applyFill="1" applyAlignment="1">
      <alignment horizontal="center"/>
    </xf>
    <xf numFmtId="0" fontId="22" fillId="0" borderId="7" xfId="187" applyFont="1" applyFill="1" applyBorder="1" applyAlignment="1">
      <alignment horizontal="left" vertical="top" wrapText="1"/>
    </xf>
    <xf numFmtId="49" fontId="22" fillId="0" borderId="7" xfId="187" applyNumberFormat="1" applyFont="1" applyFill="1" applyBorder="1" applyAlignment="1">
      <alignment horizontal="center" vertical="top" wrapText="1"/>
    </xf>
    <xf numFmtId="49" fontId="22" fillId="0" borderId="5" xfId="187" applyNumberFormat="1" applyFont="1" applyFill="1" applyBorder="1" applyAlignment="1">
      <alignment horizontal="center" wrapText="1"/>
    </xf>
    <xf numFmtId="49" fontId="24" fillId="0" borderId="7" xfId="187" applyNumberFormat="1" applyFont="1" applyFill="1" applyBorder="1" applyAlignment="1">
      <alignment horizontal="center"/>
    </xf>
    <xf numFmtId="49" fontId="9" fillId="0" borderId="7" xfId="187" applyNumberFormat="1" applyFont="1" applyFill="1" applyBorder="1" applyAlignment="1">
      <alignment horizontal="center"/>
    </xf>
    <xf numFmtId="49" fontId="21" fillId="0" borderId="7" xfId="187" applyNumberFormat="1" applyFont="1" applyFill="1" applyBorder="1" applyAlignment="1">
      <alignment horizontal="center"/>
    </xf>
    <xf numFmtId="0" fontId="44" fillId="0" borderId="0" xfId="186" applyFont="1" applyFill="1"/>
    <xf numFmtId="167" fontId="44" fillId="0" borderId="0" xfId="186" applyNumberFormat="1" applyFont="1" applyFill="1"/>
    <xf numFmtId="0" fontId="45" fillId="0" borderId="0" xfId="186" applyFont="1" applyFill="1"/>
    <xf numFmtId="0" fontId="46" fillId="0" borderId="0" xfId="186" applyFont="1" applyFill="1"/>
    <xf numFmtId="0" fontId="44" fillId="0" borderId="0" xfId="303" applyFont="1" applyFill="1" applyAlignment="1">
      <alignment wrapText="1"/>
    </xf>
    <xf numFmtId="0" fontId="44" fillId="0" borderId="0" xfId="429" applyFont="1" applyFill="1"/>
    <xf numFmtId="0" fontId="47" fillId="0" borderId="7" xfId="429" applyFont="1" applyFill="1" applyBorder="1" applyAlignment="1">
      <alignment horizontal="center" vertical="center" wrapText="1"/>
    </xf>
    <xf numFmtId="0" fontId="13" fillId="0" borderId="0" xfId="306" applyNumberFormat="1" applyProtection="1"/>
    <xf numFmtId="0" fontId="1" fillId="0" borderId="0" xfId="431" applyProtection="1">
      <protection locked="0"/>
    </xf>
    <xf numFmtId="0" fontId="23" fillId="0" borderId="65" xfId="432" applyNumberFormat="1" applyProtection="1">
      <protection locked="0"/>
    </xf>
    <xf numFmtId="0" fontId="9" fillId="0" borderId="0" xfId="223" applyNumberFormat="1" applyProtection="1">
      <alignment horizontal="left"/>
    </xf>
    <xf numFmtId="0" fontId="32" fillId="0" borderId="0" xfId="307" applyNumberFormat="1" applyProtection="1">
      <alignment horizontal="center" vertical="top"/>
    </xf>
    <xf numFmtId="49" fontId="10" fillId="0" borderId="67" xfId="433" applyNumberFormat="1" applyProtection="1">
      <alignment horizontal="right"/>
      <protection locked="0"/>
    </xf>
    <xf numFmtId="0" fontId="9" fillId="0" borderId="0" xfId="227" applyNumberFormat="1" applyProtection="1"/>
    <xf numFmtId="0" fontId="9" fillId="0" borderId="67" xfId="435" applyNumberFormat="1" applyProtection="1">
      <alignment horizontal="right"/>
      <protection locked="0"/>
    </xf>
    <xf numFmtId="49" fontId="9" fillId="0" borderId="0" xfId="436" applyNumberFormat="1" applyProtection="1"/>
    <xf numFmtId="0" fontId="9" fillId="0" borderId="0" xfId="223" applyNumberFormat="1" applyFont="1" applyProtection="1">
      <alignment horizontal="left"/>
    </xf>
    <xf numFmtId="0" fontId="9" fillId="0" borderId="59" xfId="314" applyNumberFormat="1" applyProtection="1">
      <alignment horizontal="left"/>
    </xf>
    <xf numFmtId="49" fontId="9" fillId="0" borderId="59" xfId="437" applyNumberFormat="1" applyProtection="1"/>
    <xf numFmtId="0" fontId="8" fillId="0" borderId="0" xfId="241" applyNumberFormat="1" applyProtection="1"/>
    <xf numFmtId="0" fontId="24" fillId="0" borderId="0" xfId="216" applyNumberFormat="1" applyProtection="1"/>
    <xf numFmtId="49" fontId="9" fillId="0" borderId="94" xfId="438" applyNumberFormat="1" applyBorder="1" applyAlignment="1">
      <alignment horizontal="center" vertical="center" wrapText="1"/>
    </xf>
    <xf numFmtId="49" fontId="9" fillId="0" borderId="8" xfId="438" applyNumberFormat="1" applyBorder="1" applyAlignment="1">
      <alignment horizontal="center" vertical="center" wrapText="1"/>
    </xf>
    <xf numFmtId="0" fontId="9" fillId="0" borderId="7" xfId="318" applyNumberFormat="1" applyFont="1" applyBorder="1" applyAlignment="1" applyProtection="1">
      <alignment horizontal="center" vertical="center"/>
    </xf>
    <xf numFmtId="0" fontId="26" fillId="0" borderId="7" xfId="431" applyFont="1" applyBorder="1" applyAlignment="1" applyProtection="1">
      <alignment horizontal="center" vertical="center" wrapText="1"/>
      <protection locked="0"/>
    </xf>
    <xf numFmtId="49" fontId="9" fillId="0" borderId="7" xfId="319" applyNumberFormat="1" applyBorder="1" applyProtection="1">
      <alignment horizontal="center" vertical="center" wrapText="1"/>
    </xf>
    <xf numFmtId="49" fontId="9" fillId="0" borderId="7" xfId="319" applyNumberFormat="1" applyFont="1" applyBorder="1" applyProtection="1">
      <alignment horizontal="center" vertical="center" wrapText="1"/>
    </xf>
    <xf numFmtId="49" fontId="9" fillId="0" borderId="76" xfId="319" applyNumberFormat="1" applyProtection="1">
      <alignment horizontal="center" vertical="center" wrapText="1"/>
    </xf>
    <xf numFmtId="0" fontId="9" fillId="3" borderId="0" xfId="447" applyNumberFormat="1" applyBorder="1" applyProtection="1"/>
    <xf numFmtId="0" fontId="9" fillId="3" borderId="0" xfId="448" applyNumberFormat="1" applyProtection="1"/>
    <xf numFmtId="0" fontId="9" fillId="0" borderId="0" xfId="449" applyNumberFormat="1" applyProtection="1">
      <alignment horizontal="left" wrapText="1"/>
    </xf>
    <xf numFmtId="49" fontId="9" fillId="0" borderId="0" xfId="450" applyNumberFormat="1" applyProtection="1">
      <alignment horizontal="center" wrapText="1"/>
    </xf>
    <xf numFmtId="49" fontId="9" fillId="0" borderId="0" xfId="451" applyNumberFormat="1" applyProtection="1">
      <alignment horizontal="center"/>
    </xf>
    <xf numFmtId="0" fontId="9" fillId="0" borderId="58" xfId="452" applyNumberFormat="1" applyProtection="1">
      <alignment horizontal="left"/>
    </xf>
    <xf numFmtId="49" fontId="9" fillId="0" borderId="58" xfId="453" applyNumberFormat="1" applyProtection="1"/>
    <xf numFmtId="0" fontId="13" fillId="0" borderId="58" xfId="454" applyNumberFormat="1" applyProtection="1"/>
    <xf numFmtId="164" fontId="9" fillId="0" borderId="88" xfId="441" applyNumberFormat="1" applyAlignment="1" applyProtection="1">
      <alignment horizontal="right"/>
    </xf>
    <xf numFmtId="10" fontId="1" fillId="0" borderId="7" xfId="442" applyNumberFormat="1" applyFont="1" applyFill="1" applyBorder="1"/>
    <xf numFmtId="0" fontId="9" fillId="0" borderId="72" xfId="461" applyNumberFormat="1" applyProtection="1"/>
    <xf numFmtId="0" fontId="24" fillId="0" borderId="90" xfId="463" applyNumberFormat="1" applyProtection="1">
      <alignment horizontal="left" wrapText="1"/>
    </xf>
    <xf numFmtId="0" fontId="9" fillId="0" borderId="91" xfId="464" applyNumberFormat="1" applyProtection="1">
      <alignment horizontal="center" wrapText="1"/>
    </xf>
    <xf numFmtId="49" fontId="9" fillId="0" borderId="92" xfId="465" applyNumberFormat="1" applyProtection="1">
      <alignment horizontal="center" wrapText="1"/>
    </xf>
    <xf numFmtId="4" fontId="9" fillId="0" borderId="79" xfId="466" applyNumberFormat="1" applyProtection="1">
      <alignment horizontal="right"/>
    </xf>
    <xf numFmtId="0" fontId="13" fillId="0" borderId="74" xfId="467" applyNumberFormat="1" applyProtection="1"/>
    <xf numFmtId="0" fontId="9" fillId="0" borderId="0" xfId="468" applyNumberFormat="1" applyProtection="1">
      <alignment horizontal="center" wrapText="1"/>
    </xf>
    <xf numFmtId="0" fontId="24" fillId="0" borderId="58" xfId="470" applyNumberFormat="1" applyProtection="1"/>
    <xf numFmtId="49" fontId="9" fillId="0" borderId="58" xfId="471" applyNumberFormat="1" applyProtection="1">
      <alignment horizontal="left"/>
    </xf>
    <xf numFmtId="0" fontId="9" fillId="0" borderId="58" xfId="472" applyNumberFormat="1" applyProtection="1"/>
    <xf numFmtId="0" fontId="13" fillId="0" borderId="82" xfId="474" applyNumberFormat="1" applyBorder="1" applyProtection="1"/>
    <xf numFmtId="164" fontId="9" fillId="0" borderId="86" xfId="441" applyNumberFormat="1" applyBorder="1" applyAlignment="1" applyProtection="1">
      <alignment horizontal="right"/>
    </xf>
    <xf numFmtId="4" fontId="9" fillId="0" borderId="86" xfId="457" applyNumberFormat="1" applyBorder="1" applyProtection="1">
      <alignment horizontal="right"/>
    </xf>
    <xf numFmtId="49" fontId="9" fillId="0" borderId="82" xfId="443" applyNumberFormat="1" applyBorder="1" applyProtection="1">
      <alignment horizontal="center"/>
    </xf>
    <xf numFmtId="0" fontId="13" fillId="0" borderId="59" xfId="481" applyNumberFormat="1" applyProtection="1"/>
    <xf numFmtId="0" fontId="13" fillId="0" borderId="0" xfId="467" applyNumberFormat="1" applyBorder="1" applyProtection="1"/>
    <xf numFmtId="0" fontId="9" fillId="0" borderId="17" xfId="472" applyNumberFormat="1" applyBorder="1" applyAlignment="1">
      <alignment horizontal="center"/>
    </xf>
    <xf numFmtId="0" fontId="9" fillId="0" borderId="58" xfId="481" applyNumberFormat="1" applyFont="1" applyFill="1" applyBorder="1" applyAlignment="1">
      <alignment horizontal="center"/>
    </xf>
    <xf numFmtId="49" fontId="13" fillId="0" borderId="0" xfId="454" applyNumberFormat="1" applyBorder="1" applyAlignment="1">
      <alignment horizontal="center"/>
    </xf>
    <xf numFmtId="49" fontId="9" fillId="0" borderId="59" xfId="472" applyNumberFormat="1" applyFont="1" applyFill="1" applyBorder="1" applyAlignment="1">
      <alignment horizontal="center"/>
    </xf>
    <xf numFmtId="0" fontId="9" fillId="0" borderId="0" xfId="484" applyNumberFormat="1" applyBorder="1" applyAlignment="1" applyProtection="1">
      <alignment horizontal="center"/>
    </xf>
    <xf numFmtId="49" fontId="9" fillId="0" borderId="0" xfId="458" applyNumberFormat="1" applyBorder="1" applyAlignment="1" applyProtection="1">
      <alignment horizontal="center"/>
    </xf>
    <xf numFmtId="0" fontId="9" fillId="0" borderId="0" xfId="227" applyNumberFormat="1" applyFont="1" applyFill="1" applyBorder="1" applyAlignment="1" applyProtection="1"/>
    <xf numFmtId="0" fontId="9" fillId="0" borderId="0" xfId="223" applyNumberFormat="1" applyBorder="1" applyProtection="1">
      <alignment horizontal="left"/>
    </xf>
    <xf numFmtId="49" fontId="9" fillId="0" borderId="0" xfId="443" applyNumberFormat="1" applyBorder="1" applyAlignment="1" applyProtection="1"/>
    <xf numFmtId="0" fontId="9" fillId="0" borderId="0" xfId="227" applyNumberFormat="1" applyBorder="1" applyProtection="1"/>
    <xf numFmtId="0" fontId="33" fillId="0" borderId="0" xfId="187" applyFont="1" applyFill="1" applyAlignment="1">
      <alignment wrapText="1"/>
    </xf>
    <xf numFmtId="0" fontId="50" fillId="0" borderId="7" xfId="429" applyFont="1" applyFill="1" applyBorder="1" applyAlignment="1">
      <alignment horizontal="center" vertical="center" wrapText="1"/>
    </xf>
    <xf numFmtId="0" fontId="9" fillId="0" borderId="7" xfId="428" applyFont="1" applyFill="1" applyBorder="1" applyAlignment="1">
      <alignment horizontal="center" vertical="top" wrapText="1"/>
    </xf>
    <xf numFmtId="49" fontId="9" fillId="0" borderId="76" xfId="316" applyNumberFormat="1" applyProtection="1">
      <alignment horizontal="center" vertical="center" wrapText="1"/>
    </xf>
    <xf numFmtId="49" fontId="9" fillId="0" borderId="76" xfId="316" applyNumberFormat="1">
      <alignment horizontal="center" vertical="center" wrapText="1"/>
    </xf>
    <xf numFmtId="0" fontId="9" fillId="0" borderId="58" xfId="312" applyNumberFormat="1" applyFont="1" applyProtection="1">
      <alignment wrapText="1"/>
    </xf>
    <xf numFmtId="0" fontId="9" fillId="0" borderId="58" xfId="312" applyNumberFormat="1" applyFont="1">
      <alignment wrapText="1"/>
    </xf>
    <xf numFmtId="49" fontId="40" fillId="0" borderId="71" xfId="431" applyNumberFormat="1" applyFont="1" applyFill="1" applyBorder="1" applyAlignment="1" applyProtection="1">
      <alignment horizontal="center"/>
    </xf>
    <xf numFmtId="0" fontId="9" fillId="0" borderId="72" xfId="313" applyNumberFormat="1" applyFont="1" applyProtection="1">
      <alignment wrapText="1"/>
    </xf>
    <xf numFmtId="0" fontId="9" fillId="0" borderId="72" xfId="313" applyNumberFormat="1" applyFont="1">
      <alignment wrapText="1"/>
    </xf>
    <xf numFmtId="49" fontId="40" fillId="0" borderId="69" xfId="431" applyNumberFormat="1" applyFont="1" applyFill="1" applyBorder="1" applyAlignment="1" applyProtection="1">
      <alignment horizontal="center"/>
    </xf>
    <xf numFmtId="0" fontId="40" fillId="0" borderId="69" xfId="431" applyNumberFormat="1" applyFont="1" applyFill="1" applyBorder="1" applyAlignment="1" applyProtection="1">
      <alignment horizontal="center"/>
    </xf>
    <xf numFmtId="49" fontId="40" fillId="0" borderId="73" xfId="431" applyNumberFormat="1" applyFont="1" applyFill="1" applyBorder="1" applyAlignment="1" applyProtection="1">
      <alignment horizontal="center"/>
    </xf>
    <xf numFmtId="0" fontId="36" fillId="0" borderId="0" xfId="431" applyNumberFormat="1" applyFont="1" applyFill="1" applyBorder="1" applyAlignment="1" applyProtection="1">
      <alignment horizontal="center" wrapText="1"/>
    </xf>
    <xf numFmtId="0" fontId="40" fillId="0" borderId="66" xfId="431" applyNumberFormat="1" applyFont="1" applyFill="1" applyBorder="1" applyAlignment="1" applyProtection="1">
      <alignment horizontal="center"/>
    </xf>
    <xf numFmtId="49" fontId="37" fillId="0" borderId="68" xfId="431" applyNumberFormat="1" applyFont="1" applyFill="1" applyBorder="1" applyAlignment="1" applyProtection="1">
      <alignment horizontal="center"/>
    </xf>
    <xf numFmtId="0" fontId="9" fillId="0" borderId="0" xfId="434" applyNumberFormat="1" applyProtection="1">
      <alignment horizontal="center"/>
    </xf>
    <xf numFmtId="0" fontId="9" fillId="0" borderId="0" xfId="434" applyNumberFormat="1">
      <alignment horizontal="center"/>
    </xf>
    <xf numFmtId="168" fontId="40" fillId="0" borderId="69" xfId="431" applyNumberFormat="1" applyFont="1" applyFill="1" applyBorder="1" applyAlignment="1" applyProtection="1">
      <alignment horizontal="center"/>
    </xf>
    <xf numFmtId="0" fontId="40" fillId="0" borderId="70" xfId="431" applyNumberFormat="1" applyFont="1" applyFill="1" applyBorder="1" applyAlignment="1" applyProtection="1">
      <alignment horizontal="center"/>
    </xf>
    <xf numFmtId="49" fontId="9" fillId="0" borderId="17" xfId="482" applyNumberFormat="1" applyBorder="1" applyAlignment="1" applyProtection="1">
      <alignment horizontal="center"/>
    </xf>
    <xf numFmtId="49" fontId="9" fillId="0" borderId="17" xfId="482" applyNumberFormat="1" applyBorder="1" applyAlignment="1">
      <alignment horizontal="center"/>
    </xf>
    <xf numFmtId="0" fontId="24" fillId="0" borderId="0" xfId="483" applyNumberFormat="1" applyBorder="1" applyAlignment="1" applyProtection="1">
      <alignment horizontal="center"/>
    </xf>
    <xf numFmtId="0" fontId="24" fillId="0" borderId="0" xfId="483" applyNumberFormat="1" applyBorder="1" applyAlignment="1">
      <alignment horizontal="center"/>
    </xf>
    <xf numFmtId="49" fontId="13" fillId="0" borderId="17" xfId="485" applyNumberFormat="1" applyFill="1" applyBorder="1" applyProtection="1"/>
    <xf numFmtId="49" fontId="13" fillId="0" borderId="17" xfId="485" applyNumberFormat="1" applyFill="1" applyBorder="1"/>
    <xf numFmtId="0" fontId="24" fillId="0" borderId="0" xfId="469" applyNumberFormat="1" applyProtection="1">
      <alignment horizontal="center"/>
    </xf>
    <xf numFmtId="0" fontId="24" fillId="0" borderId="0" xfId="469" applyNumberFormat="1">
      <alignment horizontal="center"/>
    </xf>
    <xf numFmtId="43" fontId="28" fillId="0" borderId="0" xfId="209" applyFont="1" applyFill="1" applyAlignment="1">
      <alignment horizontal="center"/>
    </xf>
    <xf numFmtId="0" fontId="22" fillId="0" borderId="63" xfId="187" applyFont="1" applyFill="1" applyBorder="1" applyAlignment="1">
      <alignment horizontal="center" vertical="center" wrapText="1"/>
    </xf>
    <xf numFmtId="0" fontId="22" fillId="0" borderId="62" xfId="187" applyFont="1" applyFill="1" applyBorder="1" applyAlignment="1">
      <alignment horizontal="center" vertical="center" wrapText="1"/>
    </xf>
    <xf numFmtId="0" fontId="22" fillId="0" borderId="64" xfId="187" applyFont="1" applyFill="1" applyBorder="1" applyAlignment="1">
      <alignment horizontal="center" vertical="center" wrapText="1"/>
    </xf>
    <xf numFmtId="49" fontId="17" fillId="0" borderId="63" xfId="0" applyNumberFormat="1" applyFont="1" applyFill="1" applyBorder="1" applyAlignment="1">
      <alignment horizontal="center" vertical="center" wrapText="1"/>
    </xf>
    <xf numFmtId="49" fontId="17" fillId="0" borderId="62" xfId="0" applyNumberFormat="1" applyFont="1" applyFill="1" applyBorder="1" applyAlignment="1">
      <alignment horizontal="center" vertical="center" wrapText="1"/>
    </xf>
    <xf numFmtId="49" fontId="17" fillId="0" borderId="64" xfId="0" applyNumberFormat="1" applyFont="1" applyFill="1" applyBorder="1" applyAlignment="1">
      <alignment horizontal="center" vertical="center" wrapText="1"/>
    </xf>
    <xf numFmtId="49" fontId="22" fillId="0" borderId="33" xfId="187" applyNumberFormat="1" applyFont="1" applyFill="1" applyBorder="1" applyAlignment="1">
      <alignment horizontal="center" vertical="center" wrapText="1"/>
    </xf>
    <xf numFmtId="49" fontId="22" fillId="0" borderId="7" xfId="187" applyNumberFormat="1" applyFont="1" applyFill="1" applyBorder="1" applyAlignment="1">
      <alignment horizontal="center" vertical="center" wrapText="1"/>
    </xf>
    <xf numFmtId="49" fontId="22" fillId="0" borderId="28" xfId="187" applyNumberFormat="1" applyFont="1" applyFill="1" applyBorder="1" applyAlignment="1">
      <alignment horizontal="center" vertical="center" wrapText="1"/>
    </xf>
    <xf numFmtId="0" fontId="33" fillId="0" borderId="0" xfId="187" applyFont="1" applyFill="1" applyAlignment="1">
      <alignment horizontal="center" wrapText="1"/>
    </xf>
    <xf numFmtId="0" fontId="9" fillId="0" borderId="100" xfId="320" applyNumberFormat="1" applyBorder="1" applyProtection="1">
      <alignment horizontal="left" wrapText="1"/>
    </xf>
    <xf numFmtId="0" fontId="9" fillId="0" borderId="101" xfId="326" applyNumberFormat="1" applyBorder="1" applyProtection="1">
      <alignment horizontal="left" wrapText="1" indent="1"/>
    </xf>
    <xf numFmtId="0" fontId="9" fillId="0" borderId="102" xfId="444" applyNumberFormat="1" applyBorder="1" applyProtection="1">
      <alignment horizontal="left" wrapText="1" indent="2"/>
    </xf>
    <xf numFmtId="49" fontId="9" fillId="0" borderId="82" xfId="319" applyNumberFormat="1" applyBorder="1" applyProtection="1">
      <alignment horizontal="center" vertical="center" wrapText="1"/>
    </xf>
    <xf numFmtId="49" fontId="9" fillId="0" borderId="103" xfId="319" applyNumberFormat="1" applyBorder="1" applyProtection="1">
      <alignment horizontal="center" vertical="center" wrapText="1"/>
      <protection locked="0"/>
    </xf>
    <xf numFmtId="0" fontId="9" fillId="0" borderId="0" xfId="446" applyNumberFormat="1" applyBorder="1" applyProtection="1"/>
    <xf numFmtId="49" fontId="9" fillId="0" borderId="7" xfId="321" applyNumberFormat="1" applyBorder="1" applyProtection="1">
      <alignment horizontal="center" wrapText="1"/>
    </xf>
    <xf numFmtId="49" fontId="9" fillId="0" borderId="7" xfId="439" applyNumberFormat="1" applyBorder="1" applyProtection="1">
      <alignment horizontal="center"/>
    </xf>
    <xf numFmtId="4" fontId="9" fillId="0" borderId="7" xfId="440" applyNumberFormat="1" applyBorder="1" applyProtection="1">
      <alignment horizontal="right"/>
    </xf>
    <xf numFmtId="164" fontId="9" fillId="0" borderId="7" xfId="441" applyNumberFormat="1" applyBorder="1" applyAlignment="1" applyProtection="1">
      <alignment horizontal="right"/>
    </xf>
    <xf numFmtId="49" fontId="9" fillId="0" borderId="7" xfId="327" applyNumberFormat="1" applyBorder="1" applyProtection="1">
      <alignment horizontal="center" wrapText="1"/>
    </xf>
    <xf numFmtId="49" fontId="9" fillId="0" borderId="7" xfId="443" applyNumberFormat="1" applyBorder="1" applyProtection="1">
      <alignment horizontal="center"/>
    </xf>
    <xf numFmtId="49" fontId="9" fillId="0" borderId="7" xfId="330" applyNumberFormat="1" applyBorder="1" applyProtection="1">
      <alignment horizontal="center"/>
    </xf>
    <xf numFmtId="49" fontId="9" fillId="0" borderId="7" xfId="445" applyNumberFormat="1" applyBorder="1" applyProtection="1">
      <alignment horizontal="center"/>
    </xf>
    <xf numFmtId="0" fontId="9" fillId="0" borderId="104" xfId="455" applyNumberFormat="1" applyBorder="1" applyProtection="1">
      <alignment horizontal="left" wrapText="1"/>
    </xf>
    <xf numFmtId="0" fontId="9" fillId="0" borderId="105" xfId="459" applyNumberFormat="1" applyBorder="1" applyProtection="1">
      <alignment horizontal="left" wrapText="1" indent="2"/>
    </xf>
    <xf numFmtId="0" fontId="9" fillId="0" borderId="106" xfId="462" applyNumberFormat="1" applyBorder="1" applyProtection="1"/>
    <xf numFmtId="49" fontId="9" fillId="0" borderId="7" xfId="456" applyNumberFormat="1" applyBorder="1" applyProtection="1">
      <alignment horizontal="center" wrapText="1"/>
    </xf>
    <xf numFmtId="4" fontId="9" fillId="0" borderId="7" xfId="457" applyNumberFormat="1" applyBorder="1" applyProtection="1">
      <alignment horizontal="right"/>
    </xf>
    <xf numFmtId="49" fontId="9" fillId="0" borderId="7" xfId="458" applyNumberFormat="1" applyBorder="1" applyProtection="1">
      <alignment horizontal="center" wrapText="1"/>
    </xf>
    <xf numFmtId="49" fontId="9" fillId="0" borderId="7" xfId="441" applyNumberFormat="1" applyBorder="1" applyProtection="1">
      <alignment horizontal="center"/>
    </xf>
    <xf numFmtId="49" fontId="9" fillId="0" borderId="7" xfId="460" applyNumberFormat="1" applyBorder="1" applyProtection="1">
      <alignment horizontal="center"/>
    </xf>
    <xf numFmtId="0" fontId="9" fillId="0" borderId="101" xfId="473" applyNumberFormat="1" applyBorder="1" applyProtection="1">
      <alignment horizontal="left" wrapText="1"/>
    </xf>
    <xf numFmtId="0" fontId="9" fillId="0" borderId="104" xfId="475" applyNumberFormat="1" applyBorder="1" applyProtection="1">
      <alignment horizontal="left" wrapText="1" indent="1"/>
    </xf>
    <xf numFmtId="0" fontId="9" fillId="0" borderId="101" xfId="477" applyNumberFormat="1" applyBorder="1" applyProtection="1">
      <alignment horizontal="left" wrapText="1" indent="2"/>
    </xf>
    <xf numFmtId="0" fontId="9" fillId="0" borderId="107" xfId="478" applyNumberFormat="1" applyBorder="1" applyProtection="1">
      <alignment horizontal="left" wrapText="1" indent="2"/>
    </xf>
    <xf numFmtId="49" fontId="9" fillId="0" borderId="108" xfId="321" applyNumberFormat="1" applyBorder="1" applyProtection="1">
      <alignment horizontal="center" wrapText="1"/>
    </xf>
    <xf numFmtId="49" fontId="9" fillId="0" borderId="109" xfId="439" applyNumberFormat="1" applyBorder="1" applyProtection="1">
      <alignment horizontal="center"/>
    </xf>
    <xf numFmtId="4" fontId="9" fillId="0" borderId="109" xfId="440" applyNumberFormat="1" applyBorder="1" applyProtection="1">
      <alignment horizontal="right"/>
    </xf>
    <xf numFmtId="164" fontId="9" fillId="0" borderId="109" xfId="441" applyNumberFormat="1" applyBorder="1" applyAlignment="1" applyProtection="1">
      <alignment horizontal="right"/>
    </xf>
    <xf numFmtId="49" fontId="9" fillId="0" borderId="110" xfId="327" applyNumberFormat="1" applyBorder="1" applyProtection="1">
      <alignment horizontal="center" wrapText="1"/>
    </xf>
    <xf numFmtId="49" fontId="9" fillId="0" borderId="111" xfId="476" applyNumberFormat="1" applyBorder="1" applyProtection="1">
      <alignment horizontal="center" wrapText="1"/>
    </xf>
    <xf numFmtId="49" fontId="9" fillId="0" borderId="86" xfId="460" applyNumberFormat="1" applyBorder="1" applyProtection="1">
      <alignment horizontal="center"/>
    </xf>
    <xf numFmtId="49" fontId="9" fillId="0" borderId="111" xfId="479" applyNumberFormat="1" applyBorder="1" applyProtection="1">
      <alignment horizontal="center" shrinkToFit="1"/>
    </xf>
    <xf numFmtId="49" fontId="9" fillId="0" borderId="86" xfId="480" applyNumberFormat="1" applyBorder="1" applyProtection="1">
      <alignment horizontal="center" shrinkToFit="1"/>
    </xf>
    <xf numFmtId="49" fontId="9" fillId="0" borderId="112" xfId="443" applyNumberFormat="1" applyBorder="1" applyProtection="1">
      <alignment horizontal="center"/>
    </xf>
    <xf numFmtId="49" fontId="9" fillId="0" borderId="113" xfId="479" applyNumberFormat="1" applyBorder="1" applyProtection="1">
      <alignment horizontal="center" shrinkToFit="1"/>
    </xf>
    <xf numFmtId="49" fontId="9" fillId="0" borderId="114" xfId="480" applyNumberFormat="1" applyBorder="1" applyProtection="1">
      <alignment horizontal="center" shrinkToFit="1"/>
    </xf>
    <xf numFmtId="4" fontId="9" fillId="0" borderId="114" xfId="457" applyNumberFormat="1" applyBorder="1" applyProtection="1">
      <alignment horizontal="right"/>
    </xf>
    <xf numFmtId="164" fontId="9" fillId="0" borderId="114" xfId="441" applyNumberFormat="1" applyBorder="1" applyAlignment="1" applyProtection="1">
      <alignment horizontal="right"/>
    </xf>
    <xf numFmtId="0" fontId="22" fillId="0" borderId="7" xfId="187" applyNumberFormat="1" applyFont="1" applyFill="1" applyBorder="1" applyAlignment="1"/>
    <xf numFmtId="166" fontId="22" fillId="0" borderId="7" xfId="184" applyNumberFormat="1" applyFont="1" applyFill="1" applyBorder="1" applyAlignment="1"/>
    <xf numFmtId="0" fontId="22" fillId="0" borderId="7" xfId="187" applyFont="1" applyFill="1" applyBorder="1" applyAlignment="1">
      <alignment vertical="center" wrapText="1"/>
    </xf>
    <xf numFmtId="49" fontId="22" fillId="0" borderId="7" xfId="187" applyNumberFormat="1" applyFont="1" applyFill="1" applyBorder="1" applyAlignment="1">
      <alignment horizontal="center" wrapText="1"/>
    </xf>
    <xf numFmtId="0" fontId="22" fillId="0" borderId="5" xfId="187" applyNumberFormat="1" applyFont="1" applyFill="1" applyBorder="1" applyAlignment="1"/>
    <xf numFmtId="166" fontId="22" fillId="0" borderId="5" xfId="184" applyNumberFormat="1" applyFont="1" applyFill="1" applyBorder="1" applyAlignment="1"/>
    <xf numFmtId="0" fontId="23" fillId="0" borderId="7" xfId="187" applyFont="1" applyFill="1" applyBorder="1" applyAlignment="1">
      <alignment vertical="center" wrapText="1"/>
    </xf>
    <xf numFmtId="0" fontId="13" fillId="0" borderId="7" xfId="187" applyFont="1" applyFill="1" applyBorder="1" applyAlignment="1">
      <alignment vertical="center" wrapText="1"/>
    </xf>
    <xf numFmtId="0" fontId="23" fillId="0" borderId="7" xfId="187" applyNumberFormat="1" applyFont="1" applyFill="1" applyBorder="1" applyAlignment="1"/>
    <xf numFmtId="166" fontId="23" fillId="0" borderId="7" xfId="184" applyNumberFormat="1" applyFont="1" applyFill="1" applyBorder="1" applyAlignment="1"/>
    <xf numFmtId="0" fontId="13" fillId="0" borderId="7" xfId="187" applyFont="1" applyFill="1" applyBorder="1" applyAlignment="1">
      <alignment vertical="top" wrapText="1"/>
    </xf>
    <xf numFmtId="0" fontId="23" fillId="0" borderId="7" xfId="187" applyNumberFormat="1" applyFont="1" applyFill="1" applyBorder="1"/>
    <xf numFmtId="166" fontId="23" fillId="0" borderId="7" xfId="184" applyNumberFormat="1" applyFont="1" applyFill="1" applyBorder="1"/>
    <xf numFmtId="0" fontId="22" fillId="0" borderId="7" xfId="187" applyFont="1" applyFill="1" applyBorder="1" applyAlignment="1">
      <alignment vertical="top" wrapText="1"/>
    </xf>
    <xf numFmtId="0" fontId="23" fillId="0" borderId="7" xfId="187" applyFont="1" applyFill="1" applyBorder="1" applyAlignment="1">
      <alignment vertical="center"/>
    </xf>
    <xf numFmtId="0" fontId="23" fillId="0" borderId="7" xfId="187" applyFont="1" applyFill="1" applyBorder="1" applyAlignment="1">
      <alignment horizontal="center" wrapText="1"/>
    </xf>
    <xf numFmtId="0" fontId="23" fillId="0" borderId="7" xfId="187" applyFont="1" applyFill="1" applyBorder="1" applyAlignment="1">
      <alignment vertical="top" wrapText="1"/>
    </xf>
    <xf numFmtId="49" fontId="23" fillId="0" borderId="7" xfId="187" applyNumberFormat="1" applyFont="1" applyFill="1" applyBorder="1" applyAlignment="1">
      <alignment horizontal="left" vertical="top" wrapText="1"/>
    </xf>
    <xf numFmtId="0" fontId="48" fillId="0" borderId="7" xfId="187" applyFont="1" applyFill="1" applyBorder="1" applyAlignment="1">
      <alignment vertical="top" wrapText="1"/>
    </xf>
    <xf numFmtId="49" fontId="49" fillId="0" borderId="7" xfId="187" applyNumberFormat="1" applyFont="1" applyFill="1" applyBorder="1" applyAlignment="1">
      <alignment horizontal="center"/>
    </xf>
    <xf numFmtId="0" fontId="48" fillId="0" borderId="7" xfId="187" applyNumberFormat="1" applyFont="1" applyFill="1" applyBorder="1" applyAlignment="1"/>
    <xf numFmtId="166" fontId="48" fillId="0" borderId="7" xfId="184" applyNumberFormat="1" applyFont="1" applyFill="1" applyBorder="1" applyAlignment="1"/>
    <xf numFmtId="0" fontId="13" fillId="0" borderId="7" xfId="187" applyNumberFormat="1" applyFont="1" applyFill="1" applyBorder="1"/>
    <xf numFmtId="166" fontId="13" fillId="0" borderId="7" xfId="184" applyNumberFormat="1" applyFont="1" applyFill="1" applyBorder="1"/>
    <xf numFmtId="0" fontId="23" fillId="0" borderId="7" xfId="187" applyFont="1" applyFill="1" applyBorder="1" applyAlignment="1">
      <alignment horizontal="left" vertical="top" wrapText="1"/>
    </xf>
    <xf numFmtId="0" fontId="23" fillId="0" borderId="7" xfId="187" applyFont="1" applyFill="1" applyBorder="1" applyAlignment="1">
      <alignment horizontal="center" vertical="center" wrapText="1"/>
    </xf>
  </cellXfs>
  <cellStyles count="504">
    <cellStyle name="br" xfId="1"/>
    <cellStyle name="col" xfId="2"/>
    <cellStyle name="Euro" xfId="188"/>
    <cellStyle name="style0" xfId="3"/>
    <cellStyle name="td" xfId="4"/>
    <cellStyle name="tr" xfId="5"/>
    <cellStyle name="xl100" xfId="6"/>
    <cellStyle name="xl100 2" xfId="266"/>
    <cellStyle name="xl100 3" xfId="324"/>
    <cellStyle name="xl100 4" xfId="387"/>
    <cellStyle name="xl100 5" xfId="441"/>
    <cellStyle name="xl101" xfId="7"/>
    <cellStyle name="xl101 2" xfId="270"/>
    <cellStyle name="xl101 3" xfId="351"/>
    <cellStyle name="xl101 4" xfId="414"/>
    <cellStyle name="xl101 5" xfId="467"/>
    <cellStyle name="xl102" xfId="8"/>
    <cellStyle name="xl102 2" xfId="280"/>
    <cellStyle name="xl102 3" xfId="451"/>
    <cellStyle name="xl103" xfId="9"/>
    <cellStyle name="xl103 2" xfId="264"/>
    <cellStyle name="xl103 3" xfId="456"/>
    <cellStyle name="xl104" xfId="10"/>
    <cellStyle name="xl104 2" xfId="267"/>
    <cellStyle name="xl104 3" xfId="465"/>
    <cellStyle name="xl105" xfId="11"/>
    <cellStyle name="xl105 2" xfId="460"/>
    <cellStyle name="xl106" xfId="12"/>
    <cellStyle name="xl106 2" xfId="453"/>
    <cellStyle name="xl107" xfId="13"/>
    <cellStyle name="xl107 2" xfId="356"/>
    <cellStyle name="xl107 3" xfId="418"/>
    <cellStyle name="xl107 4" xfId="457"/>
    <cellStyle name="xl108" xfId="14"/>
    <cellStyle name="xl108 2" xfId="245"/>
    <cellStyle name="xl108 3" xfId="466"/>
    <cellStyle name="xl109" xfId="15"/>
    <cellStyle name="xl109 2" xfId="282"/>
    <cellStyle name="xl109 3" xfId="339"/>
    <cellStyle name="xl109 4" xfId="402"/>
    <cellStyle name="xl110" xfId="16"/>
    <cellStyle name="xl110 2" xfId="284"/>
    <cellStyle name="xl111" xfId="17"/>
    <cellStyle name="xl111 2" xfId="285"/>
    <cellStyle name="xl112" xfId="18"/>
    <cellStyle name="xl112 2" xfId="287"/>
    <cellStyle name="xl113" xfId="19"/>
    <cellStyle name="xl113 2" xfId="289"/>
    <cellStyle name="xl113 3" xfId="353"/>
    <cellStyle name="xl114" xfId="20"/>
    <cellStyle name="xl114 2" xfId="281"/>
    <cellStyle name="xl114 3" xfId="354"/>
    <cellStyle name="xl114 4" xfId="416"/>
    <cellStyle name="xl115" xfId="21"/>
    <cellStyle name="xl115 2" xfId="283"/>
    <cellStyle name="xl115 3" xfId="357"/>
    <cellStyle name="xl115 4" xfId="419"/>
    <cellStyle name="xl116" xfId="22"/>
    <cellStyle name="xl116 2" xfId="286"/>
    <cellStyle name="xl116 3" xfId="359"/>
    <cellStyle name="xl116 4" xfId="421"/>
    <cellStyle name="xl117" xfId="23"/>
    <cellStyle name="xl117 2" xfId="288"/>
    <cellStyle name="xl117 3" xfId="361"/>
    <cellStyle name="xl117 4" xfId="423"/>
    <cellStyle name="xl118" xfId="24"/>
    <cellStyle name="xl118 2" xfId="290"/>
    <cellStyle name="xl118 3" xfId="363"/>
    <cellStyle name="xl118 4" xfId="425"/>
    <cellStyle name="xl119" xfId="25"/>
    <cellStyle name="xl119 2" xfId="292"/>
    <cellStyle name="xl119 3" xfId="352"/>
    <cellStyle name="xl119 4" xfId="415"/>
    <cellStyle name="xl119 5" xfId="482"/>
    <cellStyle name="xl120" xfId="26"/>
    <cellStyle name="xl120 2" xfId="295"/>
    <cellStyle name="xl120 3" xfId="355"/>
    <cellStyle name="xl120 4" xfId="417"/>
    <cellStyle name="xl120 5" xfId="483"/>
    <cellStyle name="xl121" xfId="27"/>
    <cellStyle name="xl121 2" xfId="297"/>
    <cellStyle name="xl121 3" xfId="360"/>
    <cellStyle name="xl121 4" xfId="422"/>
    <cellStyle name="xl121 5" xfId="484"/>
    <cellStyle name="xl122" xfId="28"/>
    <cellStyle name="xl122 2" xfId="299"/>
    <cellStyle name="xl122 3" xfId="362"/>
    <cellStyle name="xl122 4" xfId="424"/>
    <cellStyle name="xl122 5" xfId="485"/>
    <cellStyle name="xl123" xfId="29"/>
    <cellStyle name="xl123 2" xfId="291"/>
    <cellStyle name="xl123 3" xfId="364"/>
    <cellStyle name="xl123 4" xfId="426"/>
    <cellStyle name="xl123 5" xfId="481"/>
    <cellStyle name="xl124" xfId="30"/>
    <cellStyle name="xl124 2" xfId="293"/>
    <cellStyle name="xl124 3" xfId="365"/>
    <cellStyle name="xl124 4" xfId="427"/>
    <cellStyle name="xl124 5" xfId="472"/>
    <cellStyle name="xl125" xfId="31"/>
    <cellStyle name="xl125 2" xfId="296"/>
    <cellStyle name="xl125 3" xfId="454"/>
    <cellStyle name="xl126" xfId="32"/>
    <cellStyle name="xl126 2" xfId="294"/>
    <cellStyle name="xl126 3" xfId="469"/>
    <cellStyle name="xl127" xfId="33"/>
    <cellStyle name="xl127 2" xfId="298"/>
    <cellStyle name="xl127 3" xfId="470"/>
    <cellStyle name="xl128" xfId="34"/>
    <cellStyle name="xl128 2" xfId="473"/>
    <cellStyle name="xl129" xfId="35"/>
    <cellStyle name="xl129 2" xfId="358"/>
    <cellStyle name="xl129 3" xfId="420"/>
    <cellStyle name="xl129 4" xfId="475"/>
    <cellStyle name="xl130" xfId="36"/>
    <cellStyle name="xl130 2" xfId="477"/>
    <cellStyle name="xl131" xfId="37"/>
    <cellStyle name="xl132" xfId="38"/>
    <cellStyle name="xl132 2" xfId="478"/>
    <cellStyle name="xl133" xfId="39"/>
    <cellStyle name="xl133 2" xfId="468"/>
    <cellStyle name="xl134" xfId="40"/>
    <cellStyle name="xl134 2" xfId="471"/>
    <cellStyle name="xl135" xfId="41"/>
    <cellStyle name="xl135 2" xfId="476"/>
    <cellStyle name="xl136" xfId="42"/>
    <cellStyle name="xl136 2" xfId="479"/>
    <cellStyle name="xl137" xfId="43"/>
    <cellStyle name="xl138" xfId="44"/>
    <cellStyle name="xl138 2" xfId="480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5 2" xfId="474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190" xfId="96"/>
    <cellStyle name="xl191" xfId="97"/>
    <cellStyle name="xl192" xfId="98"/>
    <cellStyle name="xl193" xfId="99"/>
    <cellStyle name="xl194" xfId="100"/>
    <cellStyle name="xl195" xfId="101"/>
    <cellStyle name="xl196" xfId="102"/>
    <cellStyle name="xl197" xfId="103"/>
    <cellStyle name="xl198" xfId="104"/>
    <cellStyle name="xl199" xfId="486"/>
    <cellStyle name="xl200" xfId="487"/>
    <cellStyle name="xl201" xfId="488"/>
    <cellStyle name="xl202" xfId="489"/>
    <cellStyle name="xl203" xfId="490"/>
    <cellStyle name="xl204" xfId="491"/>
    <cellStyle name="xl205" xfId="492"/>
    <cellStyle name="xl206" xfId="493"/>
    <cellStyle name="xl207" xfId="494"/>
    <cellStyle name="xl208" xfId="495"/>
    <cellStyle name="xl209" xfId="496"/>
    <cellStyle name="xl21" xfId="105"/>
    <cellStyle name="xl210" xfId="497"/>
    <cellStyle name="xl211" xfId="498"/>
    <cellStyle name="xl212" xfId="499"/>
    <cellStyle name="xl213" xfId="500"/>
    <cellStyle name="xl214" xfId="501"/>
    <cellStyle name="xl215" xfId="502"/>
    <cellStyle name="xl22" xfId="106"/>
    <cellStyle name="xl22 2" xfId="216"/>
    <cellStyle name="xl22 3" xfId="366"/>
    <cellStyle name="xl23" xfId="107"/>
    <cellStyle name="xl23 2" xfId="220"/>
    <cellStyle name="xl23 3" xfId="369"/>
    <cellStyle name="xl24" xfId="108"/>
    <cellStyle name="xl24 2" xfId="223"/>
    <cellStyle name="xl24 3" xfId="371"/>
    <cellStyle name="xl25" xfId="109"/>
    <cellStyle name="xl25 2" xfId="227"/>
    <cellStyle name="xl25 3" xfId="374"/>
    <cellStyle name="xl26" xfId="110"/>
    <cellStyle name="xl26 2" xfId="241"/>
    <cellStyle name="xl26 3" xfId="379"/>
    <cellStyle name="xl27" xfId="111"/>
    <cellStyle name="xl27 2" xfId="306"/>
    <cellStyle name="xl27 3" xfId="368"/>
    <cellStyle name="xl28" xfId="112"/>
    <cellStyle name="xl28 2" xfId="243"/>
    <cellStyle name="xl29" xfId="113"/>
    <cellStyle name="xl29 2" xfId="246"/>
    <cellStyle name="xl29 3" xfId="316"/>
    <cellStyle name="xl30" xfId="114"/>
    <cellStyle name="xl30 2" xfId="319"/>
    <cellStyle name="xl30 3" xfId="382"/>
    <cellStyle name="xl31" xfId="115"/>
    <cellStyle name="xl31 2" xfId="249"/>
    <cellStyle name="xl32" xfId="116"/>
    <cellStyle name="xl32 2" xfId="253"/>
    <cellStyle name="xl32 3" xfId="320"/>
    <cellStyle name="xl32 4" xfId="383"/>
    <cellStyle name="xl33" xfId="117"/>
    <cellStyle name="xl33 2" xfId="256"/>
    <cellStyle name="xl33 3" xfId="326"/>
    <cellStyle name="xl33 4" xfId="389"/>
    <cellStyle name="xl34" xfId="118"/>
    <cellStyle name="xl34 2" xfId="329"/>
    <cellStyle name="xl34 3" xfId="392"/>
    <cellStyle name="xl34 4" xfId="444"/>
    <cellStyle name="xl35" xfId="119"/>
    <cellStyle name="xl35 2" xfId="217"/>
    <cellStyle name="xl36" xfId="120"/>
    <cellStyle name="xl36 2" xfId="224"/>
    <cellStyle name="xl36 3" xfId="305"/>
    <cellStyle name="xl37" xfId="121"/>
    <cellStyle name="xl37 2" xfId="233"/>
    <cellStyle name="xl37 3" xfId="307"/>
    <cellStyle name="xl37 4" xfId="372"/>
    <cellStyle name="xl38" xfId="122"/>
    <cellStyle name="xl38 2" xfId="235"/>
    <cellStyle name="xl38 3" xfId="312"/>
    <cellStyle name="xl39" xfId="123"/>
    <cellStyle name="xl39 2" xfId="237"/>
    <cellStyle name="xl39 3" xfId="313"/>
    <cellStyle name="xl40" xfId="124"/>
    <cellStyle name="xl40 2" xfId="244"/>
    <cellStyle name="xl40 3" xfId="314"/>
    <cellStyle name="xl40 4" xfId="377"/>
    <cellStyle name="xl41" xfId="125"/>
    <cellStyle name="xl41 2" xfId="247"/>
    <cellStyle name="xl42" xfId="126"/>
    <cellStyle name="xl42 2" xfId="321"/>
    <cellStyle name="xl42 3" xfId="384"/>
    <cellStyle name="xl43" xfId="127"/>
    <cellStyle name="xl43 2" xfId="250"/>
    <cellStyle name="xl43 3" xfId="327"/>
    <cellStyle name="xl43 4" xfId="390"/>
    <cellStyle name="xl44" xfId="128"/>
    <cellStyle name="xl44 2" xfId="254"/>
    <cellStyle name="xl44 3" xfId="330"/>
    <cellStyle name="xl44 4" xfId="393"/>
    <cellStyle name="xl45" xfId="129"/>
    <cellStyle name="xl45 2" xfId="257"/>
    <cellStyle name="xl46" xfId="130"/>
    <cellStyle name="xl46 2" xfId="446"/>
    <cellStyle name="xl47" xfId="131"/>
    <cellStyle name="xl47 2" xfId="332"/>
    <cellStyle name="xl47 3" xfId="395"/>
    <cellStyle name="xl47 4" xfId="434"/>
    <cellStyle name="xl48" xfId="132"/>
    <cellStyle name="xl48 2" xfId="259"/>
    <cellStyle name="xl48 3" xfId="309"/>
    <cellStyle name="xl48 4" xfId="437"/>
    <cellStyle name="xl49" xfId="133"/>
    <cellStyle name="xl49 2" xfId="228"/>
    <cellStyle name="xl49 3" xfId="315"/>
    <cellStyle name="xl49 4" xfId="378"/>
    <cellStyle name="xl49 5" xfId="436"/>
    <cellStyle name="xl50" xfId="134"/>
    <cellStyle name="xl50 2" xfId="238"/>
    <cellStyle name="xl50 3" xfId="311"/>
    <cellStyle name="xl50 4" xfId="376"/>
    <cellStyle name="xl50 5" xfId="439"/>
    <cellStyle name="xl51" xfId="135"/>
    <cellStyle name="xl51 2" xfId="231"/>
    <cellStyle name="xl51 3" xfId="322"/>
    <cellStyle name="xl51 4" xfId="385"/>
    <cellStyle name="xl51 5" xfId="443"/>
    <cellStyle name="xl52" xfId="136"/>
    <cellStyle name="xl52 2" xfId="248"/>
    <cellStyle name="xl52 3" xfId="328"/>
    <cellStyle name="xl52 4" xfId="391"/>
    <cellStyle name="xl52 5" xfId="445"/>
    <cellStyle name="xl53" xfId="137"/>
    <cellStyle name="xl53 2" xfId="331"/>
    <cellStyle name="xl53 3" xfId="394"/>
    <cellStyle name="xl54" xfId="138"/>
    <cellStyle name="xl54 2" xfId="251"/>
    <cellStyle name="xl54 3" xfId="317"/>
    <cellStyle name="xl54 4" xfId="380"/>
    <cellStyle name="xl54 5" xfId="438"/>
    <cellStyle name="xl55" xfId="139"/>
    <cellStyle name="xl55 2" xfId="255"/>
    <cellStyle name="xl56" xfId="140"/>
    <cellStyle name="xl56 2" xfId="258"/>
    <cellStyle name="xl56 3" xfId="440"/>
    <cellStyle name="xl57" xfId="141"/>
    <cellStyle name="xl57 2" xfId="323"/>
    <cellStyle name="xl57 3" xfId="386"/>
    <cellStyle name="xl57 4" xfId="447"/>
    <cellStyle name="xl58" xfId="142"/>
    <cellStyle name="xl58 2" xfId="333"/>
    <cellStyle name="xl58 3" xfId="396"/>
    <cellStyle name="xl58 4" xfId="448"/>
    <cellStyle name="xl59" xfId="143"/>
    <cellStyle name="xl60" xfId="144"/>
    <cellStyle name="xl60 2" xfId="252"/>
    <cellStyle name="xl60 3" xfId="370"/>
    <cellStyle name="xl60 4" xfId="432"/>
    <cellStyle name="xl61" xfId="145"/>
    <cellStyle name="xl61 2" xfId="260"/>
    <cellStyle name="xl61 3" xfId="373"/>
    <cellStyle name="xl61 4" xfId="433"/>
    <cellStyle name="xl62" xfId="146"/>
    <cellStyle name="xl62 2" xfId="375"/>
    <cellStyle name="xl62 3" xfId="435"/>
    <cellStyle name="xl63" xfId="147"/>
    <cellStyle name="xl64" xfId="148"/>
    <cellStyle name="xl65" xfId="149"/>
    <cellStyle name="xl66" xfId="150"/>
    <cellStyle name="xl66 2" xfId="218"/>
    <cellStyle name="xl67" xfId="151"/>
    <cellStyle name="xl67 2" xfId="221"/>
    <cellStyle name="xl68" xfId="152"/>
    <cellStyle name="xl68 2" xfId="225"/>
    <cellStyle name="xl69" xfId="153"/>
    <cellStyle name="xl69 2" xfId="229"/>
    <cellStyle name="xl70" xfId="154"/>
    <cellStyle name="xl70 2" xfId="219"/>
    <cellStyle name="xl71" xfId="155"/>
    <cellStyle name="xl71 2" xfId="222"/>
    <cellStyle name="xl71 3" xfId="308"/>
    <cellStyle name="xl72" xfId="156"/>
    <cellStyle name="xl72 2" xfId="226"/>
    <cellStyle name="xl72 3" xfId="310"/>
    <cellStyle name="xl73" xfId="157"/>
    <cellStyle name="xl73 2" xfId="230"/>
    <cellStyle name="xl74" xfId="158"/>
    <cellStyle name="xl74 2" xfId="232"/>
    <cellStyle name="xl74 3" xfId="318"/>
    <cellStyle name="xl74 4" xfId="381"/>
    <cellStyle name="xl75" xfId="159"/>
    <cellStyle name="xl75 2" xfId="234"/>
    <cellStyle name="xl76" xfId="160"/>
    <cellStyle name="xl76 2" xfId="236"/>
    <cellStyle name="xl77" xfId="161"/>
    <cellStyle name="xl77 2" xfId="239"/>
    <cellStyle name="xl78" xfId="162"/>
    <cellStyle name="xl78 2" xfId="240"/>
    <cellStyle name="xl79" xfId="163"/>
    <cellStyle name="xl79 2" xfId="242"/>
    <cellStyle name="xl80" xfId="164"/>
    <cellStyle name="xl81" xfId="165"/>
    <cellStyle name="xl82" xfId="166"/>
    <cellStyle name="xl83" xfId="167"/>
    <cellStyle name="xl83 2" xfId="334"/>
    <cellStyle name="xl83 3" xfId="397"/>
    <cellStyle name="xl84" xfId="168"/>
    <cellStyle name="xl84 2" xfId="261"/>
    <cellStyle name="xl84 3" xfId="337"/>
    <cellStyle name="xl84 4" xfId="400"/>
    <cellStyle name="xl85" xfId="169"/>
    <cellStyle name="xl85 2" xfId="265"/>
    <cellStyle name="xl85 3" xfId="340"/>
    <cellStyle name="xl85 4" xfId="403"/>
    <cellStyle name="xl86" xfId="170"/>
    <cellStyle name="xl86 2" xfId="268"/>
    <cellStyle name="xl86 3" xfId="346"/>
    <cellStyle name="xl86 4" xfId="409"/>
    <cellStyle name="xl87" xfId="171"/>
    <cellStyle name="xl87 2" xfId="275"/>
    <cellStyle name="xl87 3" xfId="348"/>
    <cellStyle name="xl87 4" xfId="411"/>
    <cellStyle name="xl88" xfId="172"/>
    <cellStyle name="xl88 2" xfId="277"/>
    <cellStyle name="xl88 3" xfId="343"/>
    <cellStyle name="xl88 4" xfId="406"/>
    <cellStyle name="xl89" xfId="173"/>
    <cellStyle name="xl89 2" xfId="272"/>
    <cellStyle name="xl89 3" xfId="335"/>
    <cellStyle name="xl89 4" xfId="398"/>
    <cellStyle name="xl89 5" xfId="449"/>
    <cellStyle name="xl90" xfId="174"/>
    <cellStyle name="xl90 2" xfId="262"/>
    <cellStyle name="xl90 3" xfId="342"/>
    <cellStyle name="xl90 4" xfId="405"/>
    <cellStyle name="xl90 5" xfId="452"/>
    <cellStyle name="xl91" xfId="175"/>
    <cellStyle name="xl91 2" xfId="271"/>
    <cellStyle name="xl91 3" xfId="347"/>
    <cellStyle name="xl91 4" xfId="410"/>
    <cellStyle name="xl91 5" xfId="455"/>
    <cellStyle name="xl92" xfId="176"/>
    <cellStyle name="xl92 2" xfId="276"/>
    <cellStyle name="xl92 3" xfId="349"/>
    <cellStyle name="xl92 4" xfId="412"/>
    <cellStyle name="xl92 5" xfId="461"/>
    <cellStyle name="xl93" xfId="177"/>
    <cellStyle name="xl93 2" xfId="278"/>
    <cellStyle name="xl93 3" xfId="463"/>
    <cellStyle name="xl94" xfId="178"/>
    <cellStyle name="xl94 2" xfId="344"/>
    <cellStyle name="xl94 3" xfId="407"/>
    <cellStyle name="xl94 4" xfId="459"/>
    <cellStyle name="xl95" xfId="179"/>
    <cellStyle name="xl95 2" xfId="273"/>
    <cellStyle name="xl95 3" xfId="336"/>
    <cellStyle name="xl95 4" xfId="399"/>
    <cellStyle name="xl95 5" xfId="450"/>
    <cellStyle name="xl96" xfId="180"/>
    <cellStyle name="xl96 2" xfId="263"/>
    <cellStyle name="xl96 3" xfId="341"/>
    <cellStyle name="xl96 4" xfId="404"/>
    <cellStyle name="xl96 5" xfId="458"/>
    <cellStyle name="xl97" xfId="181"/>
    <cellStyle name="xl97 2" xfId="269"/>
    <cellStyle name="xl97 3" xfId="350"/>
    <cellStyle name="xl97 4" xfId="413"/>
    <cellStyle name="xl97 5" xfId="462"/>
    <cellStyle name="xl98" xfId="182"/>
    <cellStyle name="xl98 2" xfId="279"/>
    <cellStyle name="xl98 3" xfId="345"/>
    <cellStyle name="xl98 4" xfId="408"/>
    <cellStyle name="xl98 5" xfId="464"/>
    <cellStyle name="xl99" xfId="183"/>
    <cellStyle name="xl99 2" xfId="274"/>
    <cellStyle name="xl99 3" xfId="338"/>
    <cellStyle name="xl99 4" xfId="401"/>
    <cellStyle name="Обычный" xfId="0" builtinId="0"/>
    <cellStyle name="Обычный 10" xfId="300"/>
    <cellStyle name="Обычный 11" xfId="303"/>
    <cellStyle name="Обычный 12" xfId="367"/>
    <cellStyle name="Обычный 13" xfId="429"/>
    <cellStyle name="Обычный 14" xfId="431"/>
    <cellStyle name="Обычный 2" xfId="186"/>
    <cellStyle name="Обычный 2 10" xfId="189"/>
    <cellStyle name="Обычный 2 2" xfId="190"/>
    <cellStyle name="Обычный 2 3" xfId="191"/>
    <cellStyle name="Обычный 2 4" xfId="192"/>
    <cellStyle name="Обычный 2 5" xfId="193"/>
    <cellStyle name="Обычный 2 6" xfId="194"/>
    <cellStyle name="Обычный 2 7" xfId="195"/>
    <cellStyle name="Обычный 2 8" xfId="196"/>
    <cellStyle name="Обычный 2 9" xfId="197"/>
    <cellStyle name="Обычный 3" xfId="198"/>
    <cellStyle name="Обычный 4" xfId="199"/>
    <cellStyle name="Обычный 5" xfId="185"/>
    <cellStyle name="Обычный 6" xfId="200"/>
    <cellStyle name="Обычный 7" xfId="201"/>
    <cellStyle name="Обычный 8" xfId="210"/>
    <cellStyle name="Обычный 9" xfId="213"/>
    <cellStyle name="Обычный_Лена_2" xfId="187"/>
    <cellStyle name="Обычный_Лена_2 2" xfId="428"/>
    <cellStyle name="Процентный" xfId="184" builtinId="5"/>
    <cellStyle name="Процентный 10" xfId="388"/>
    <cellStyle name="Процентный 11" xfId="442"/>
    <cellStyle name="Процентный 2" xfId="202"/>
    <cellStyle name="Процентный 3" xfId="203"/>
    <cellStyle name="Процентный 4" xfId="204"/>
    <cellStyle name="Процентный 5" xfId="205"/>
    <cellStyle name="Процентный 6" xfId="212"/>
    <cellStyle name="Процентный 7" xfId="214"/>
    <cellStyle name="Процентный 8" xfId="301"/>
    <cellStyle name="Процентный 9" xfId="325"/>
    <cellStyle name="Тысячи [0]_Лист1" xfId="206"/>
    <cellStyle name="Тысячи_Лист1" xfId="207"/>
    <cellStyle name="Финансовый" xfId="209" builtinId="3"/>
    <cellStyle name="Финансовый 2" xfId="208"/>
    <cellStyle name="Финансовый 3" xfId="211"/>
    <cellStyle name="Финансовый 4" xfId="215"/>
    <cellStyle name="Финансовый 5" xfId="302"/>
    <cellStyle name="Финансовый 6" xfId="304"/>
    <cellStyle name="Финансовый 7" xfId="430"/>
    <cellStyle name="Финансовый 8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140"/>
  <sheetViews>
    <sheetView workbookViewId="0">
      <selection activeCell="C22" sqref="C22"/>
    </sheetView>
  </sheetViews>
  <sheetFormatPr defaultColWidth="8.85546875" defaultRowHeight="15" x14ac:dyDescent="0.25"/>
  <cols>
    <col min="1" max="1" width="46.5703125" style="25" customWidth="1"/>
    <col min="2" max="2" width="6.7109375" style="25" customWidth="1"/>
    <col min="3" max="3" width="20" style="25" customWidth="1"/>
    <col min="4" max="4" width="11.7109375" style="25" bestFit="1" customWidth="1"/>
    <col min="5" max="5" width="13.140625" style="25" customWidth="1"/>
    <col min="6" max="6" width="12.7109375" style="25" customWidth="1"/>
    <col min="7" max="7" width="12.28515625" style="25" customWidth="1"/>
    <col min="8" max="256" width="8.85546875" style="25"/>
    <col min="257" max="257" width="46.5703125" style="25" customWidth="1"/>
    <col min="258" max="258" width="6.7109375" style="25" customWidth="1"/>
    <col min="259" max="259" width="20" style="25" customWidth="1"/>
    <col min="260" max="260" width="11.7109375" style="25" bestFit="1" customWidth="1"/>
    <col min="261" max="261" width="13.140625" style="25" customWidth="1"/>
    <col min="262" max="262" width="12.7109375" style="25" customWidth="1"/>
    <col min="263" max="263" width="12.28515625" style="25" customWidth="1"/>
    <col min="264" max="512" width="8.85546875" style="25"/>
    <col min="513" max="513" width="46.5703125" style="25" customWidth="1"/>
    <col min="514" max="514" width="6.7109375" style="25" customWidth="1"/>
    <col min="515" max="515" width="20" style="25" customWidth="1"/>
    <col min="516" max="516" width="11.7109375" style="25" bestFit="1" customWidth="1"/>
    <col min="517" max="517" width="13.140625" style="25" customWidth="1"/>
    <col min="518" max="518" width="12.7109375" style="25" customWidth="1"/>
    <col min="519" max="519" width="12.28515625" style="25" customWidth="1"/>
    <col min="520" max="768" width="8.85546875" style="25"/>
    <col min="769" max="769" width="46.5703125" style="25" customWidth="1"/>
    <col min="770" max="770" width="6.7109375" style="25" customWidth="1"/>
    <col min="771" max="771" width="20" style="25" customWidth="1"/>
    <col min="772" max="772" width="11.7109375" style="25" bestFit="1" customWidth="1"/>
    <col min="773" max="773" width="13.140625" style="25" customWidth="1"/>
    <col min="774" max="774" width="12.7109375" style="25" customWidth="1"/>
    <col min="775" max="775" width="12.28515625" style="25" customWidth="1"/>
    <col min="776" max="1024" width="8.85546875" style="25"/>
    <col min="1025" max="1025" width="46.5703125" style="25" customWidth="1"/>
    <col min="1026" max="1026" width="6.7109375" style="25" customWidth="1"/>
    <col min="1027" max="1027" width="20" style="25" customWidth="1"/>
    <col min="1028" max="1028" width="11.7109375" style="25" bestFit="1" customWidth="1"/>
    <col min="1029" max="1029" width="13.140625" style="25" customWidth="1"/>
    <col min="1030" max="1030" width="12.7109375" style="25" customWidth="1"/>
    <col min="1031" max="1031" width="12.28515625" style="25" customWidth="1"/>
    <col min="1032" max="1280" width="8.85546875" style="25"/>
    <col min="1281" max="1281" width="46.5703125" style="25" customWidth="1"/>
    <col min="1282" max="1282" width="6.7109375" style="25" customWidth="1"/>
    <col min="1283" max="1283" width="20" style="25" customWidth="1"/>
    <col min="1284" max="1284" width="11.7109375" style="25" bestFit="1" customWidth="1"/>
    <col min="1285" max="1285" width="13.140625" style="25" customWidth="1"/>
    <col min="1286" max="1286" width="12.7109375" style="25" customWidth="1"/>
    <col min="1287" max="1287" width="12.28515625" style="25" customWidth="1"/>
    <col min="1288" max="1536" width="8.85546875" style="25"/>
    <col min="1537" max="1537" width="46.5703125" style="25" customWidth="1"/>
    <col min="1538" max="1538" width="6.7109375" style="25" customWidth="1"/>
    <col min="1539" max="1539" width="20" style="25" customWidth="1"/>
    <col min="1540" max="1540" width="11.7109375" style="25" bestFit="1" customWidth="1"/>
    <col min="1541" max="1541" width="13.140625" style="25" customWidth="1"/>
    <col min="1542" max="1542" width="12.7109375" style="25" customWidth="1"/>
    <col min="1543" max="1543" width="12.28515625" style="25" customWidth="1"/>
    <col min="1544" max="1792" width="8.85546875" style="25"/>
    <col min="1793" max="1793" width="46.5703125" style="25" customWidth="1"/>
    <col min="1794" max="1794" width="6.7109375" style="25" customWidth="1"/>
    <col min="1795" max="1795" width="20" style="25" customWidth="1"/>
    <col min="1796" max="1796" width="11.7109375" style="25" bestFit="1" customWidth="1"/>
    <col min="1797" max="1797" width="13.140625" style="25" customWidth="1"/>
    <col min="1798" max="1798" width="12.7109375" style="25" customWidth="1"/>
    <col min="1799" max="1799" width="12.28515625" style="25" customWidth="1"/>
    <col min="1800" max="2048" width="8.85546875" style="25"/>
    <col min="2049" max="2049" width="46.5703125" style="25" customWidth="1"/>
    <col min="2050" max="2050" width="6.7109375" style="25" customWidth="1"/>
    <col min="2051" max="2051" width="20" style="25" customWidth="1"/>
    <col min="2052" max="2052" width="11.7109375" style="25" bestFit="1" customWidth="1"/>
    <col min="2053" max="2053" width="13.140625" style="25" customWidth="1"/>
    <col min="2054" max="2054" width="12.7109375" style="25" customWidth="1"/>
    <col min="2055" max="2055" width="12.28515625" style="25" customWidth="1"/>
    <col min="2056" max="2304" width="8.85546875" style="25"/>
    <col min="2305" max="2305" width="46.5703125" style="25" customWidth="1"/>
    <col min="2306" max="2306" width="6.7109375" style="25" customWidth="1"/>
    <col min="2307" max="2307" width="20" style="25" customWidth="1"/>
    <col min="2308" max="2308" width="11.7109375" style="25" bestFit="1" customWidth="1"/>
    <col min="2309" max="2309" width="13.140625" style="25" customWidth="1"/>
    <col min="2310" max="2310" width="12.7109375" style="25" customWidth="1"/>
    <col min="2311" max="2311" width="12.28515625" style="25" customWidth="1"/>
    <col min="2312" max="2560" width="8.85546875" style="25"/>
    <col min="2561" max="2561" width="46.5703125" style="25" customWidth="1"/>
    <col min="2562" max="2562" width="6.7109375" style="25" customWidth="1"/>
    <col min="2563" max="2563" width="20" style="25" customWidth="1"/>
    <col min="2564" max="2564" width="11.7109375" style="25" bestFit="1" customWidth="1"/>
    <col min="2565" max="2565" width="13.140625" style="25" customWidth="1"/>
    <col min="2566" max="2566" width="12.7109375" style="25" customWidth="1"/>
    <col min="2567" max="2567" width="12.28515625" style="25" customWidth="1"/>
    <col min="2568" max="2816" width="8.85546875" style="25"/>
    <col min="2817" max="2817" width="46.5703125" style="25" customWidth="1"/>
    <col min="2818" max="2818" width="6.7109375" style="25" customWidth="1"/>
    <col min="2819" max="2819" width="20" style="25" customWidth="1"/>
    <col min="2820" max="2820" width="11.7109375" style="25" bestFit="1" customWidth="1"/>
    <col min="2821" max="2821" width="13.140625" style="25" customWidth="1"/>
    <col min="2822" max="2822" width="12.7109375" style="25" customWidth="1"/>
    <col min="2823" max="2823" width="12.28515625" style="25" customWidth="1"/>
    <col min="2824" max="3072" width="8.85546875" style="25"/>
    <col min="3073" max="3073" width="46.5703125" style="25" customWidth="1"/>
    <col min="3074" max="3074" width="6.7109375" style="25" customWidth="1"/>
    <col min="3075" max="3075" width="20" style="25" customWidth="1"/>
    <col min="3076" max="3076" width="11.7109375" style="25" bestFit="1" customWidth="1"/>
    <col min="3077" max="3077" width="13.140625" style="25" customWidth="1"/>
    <col min="3078" max="3078" width="12.7109375" style="25" customWidth="1"/>
    <col min="3079" max="3079" width="12.28515625" style="25" customWidth="1"/>
    <col min="3080" max="3328" width="8.85546875" style="25"/>
    <col min="3329" max="3329" width="46.5703125" style="25" customWidth="1"/>
    <col min="3330" max="3330" width="6.7109375" style="25" customWidth="1"/>
    <col min="3331" max="3331" width="20" style="25" customWidth="1"/>
    <col min="3332" max="3332" width="11.7109375" style="25" bestFit="1" customWidth="1"/>
    <col min="3333" max="3333" width="13.140625" style="25" customWidth="1"/>
    <col min="3334" max="3334" width="12.7109375" style="25" customWidth="1"/>
    <col min="3335" max="3335" width="12.28515625" style="25" customWidth="1"/>
    <col min="3336" max="3584" width="8.85546875" style="25"/>
    <col min="3585" max="3585" width="46.5703125" style="25" customWidth="1"/>
    <col min="3586" max="3586" width="6.7109375" style="25" customWidth="1"/>
    <col min="3587" max="3587" width="20" style="25" customWidth="1"/>
    <col min="3588" max="3588" width="11.7109375" style="25" bestFit="1" customWidth="1"/>
    <col min="3589" max="3589" width="13.140625" style="25" customWidth="1"/>
    <col min="3590" max="3590" width="12.7109375" style="25" customWidth="1"/>
    <col min="3591" max="3591" width="12.28515625" style="25" customWidth="1"/>
    <col min="3592" max="3840" width="8.85546875" style="25"/>
    <col min="3841" max="3841" width="46.5703125" style="25" customWidth="1"/>
    <col min="3842" max="3842" width="6.7109375" style="25" customWidth="1"/>
    <col min="3843" max="3843" width="20" style="25" customWidth="1"/>
    <col min="3844" max="3844" width="11.7109375" style="25" bestFit="1" customWidth="1"/>
    <col min="3845" max="3845" width="13.140625" style="25" customWidth="1"/>
    <col min="3846" max="3846" width="12.7109375" style="25" customWidth="1"/>
    <col min="3847" max="3847" width="12.28515625" style="25" customWidth="1"/>
    <col min="3848" max="4096" width="8.85546875" style="25"/>
    <col min="4097" max="4097" width="46.5703125" style="25" customWidth="1"/>
    <col min="4098" max="4098" width="6.7109375" style="25" customWidth="1"/>
    <col min="4099" max="4099" width="20" style="25" customWidth="1"/>
    <col min="4100" max="4100" width="11.7109375" style="25" bestFit="1" customWidth="1"/>
    <col min="4101" max="4101" width="13.140625" style="25" customWidth="1"/>
    <col min="4102" max="4102" width="12.7109375" style="25" customWidth="1"/>
    <col min="4103" max="4103" width="12.28515625" style="25" customWidth="1"/>
    <col min="4104" max="4352" width="8.85546875" style="25"/>
    <col min="4353" max="4353" width="46.5703125" style="25" customWidth="1"/>
    <col min="4354" max="4354" width="6.7109375" style="25" customWidth="1"/>
    <col min="4355" max="4355" width="20" style="25" customWidth="1"/>
    <col min="4356" max="4356" width="11.7109375" style="25" bestFit="1" customWidth="1"/>
    <col min="4357" max="4357" width="13.140625" style="25" customWidth="1"/>
    <col min="4358" max="4358" width="12.7109375" style="25" customWidth="1"/>
    <col min="4359" max="4359" width="12.28515625" style="25" customWidth="1"/>
    <col min="4360" max="4608" width="8.85546875" style="25"/>
    <col min="4609" max="4609" width="46.5703125" style="25" customWidth="1"/>
    <col min="4610" max="4610" width="6.7109375" style="25" customWidth="1"/>
    <col min="4611" max="4611" width="20" style="25" customWidth="1"/>
    <col min="4612" max="4612" width="11.7109375" style="25" bestFit="1" customWidth="1"/>
    <col min="4613" max="4613" width="13.140625" style="25" customWidth="1"/>
    <col min="4614" max="4614" width="12.7109375" style="25" customWidth="1"/>
    <col min="4615" max="4615" width="12.28515625" style="25" customWidth="1"/>
    <col min="4616" max="4864" width="8.85546875" style="25"/>
    <col min="4865" max="4865" width="46.5703125" style="25" customWidth="1"/>
    <col min="4866" max="4866" width="6.7109375" style="25" customWidth="1"/>
    <col min="4867" max="4867" width="20" style="25" customWidth="1"/>
    <col min="4868" max="4868" width="11.7109375" style="25" bestFit="1" customWidth="1"/>
    <col min="4869" max="4869" width="13.140625" style="25" customWidth="1"/>
    <col min="4870" max="4870" width="12.7109375" style="25" customWidth="1"/>
    <col min="4871" max="4871" width="12.28515625" style="25" customWidth="1"/>
    <col min="4872" max="5120" width="8.85546875" style="25"/>
    <col min="5121" max="5121" width="46.5703125" style="25" customWidth="1"/>
    <col min="5122" max="5122" width="6.7109375" style="25" customWidth="1"/>
    <col min="5123" max="5123" width="20" style="25" customWidth="1"/>
    <col min="5124" max="5124" width="11.7109375" style="25" bestFit="1" customWidth="1"/>
    <col min="5125" max="5125" width="13.140625" style="25" customWidth="1"/>
    <col min="5126" max="5126" width="12.7109375" style="25" customWidth="1"/>
    <col min="5127" max="5127" width="12.28515625" style="25" customWidth="1"/>
    <col min="5128" max="5376" width="8.85546875" style="25"/>
    <col min="5377" max="5377" width="46.5703125" style="25" customWidth="1"/>
    <col min="5378" max="5378" width="6.7109375" style="25" customWidth="1"/>
    <col min="5379" max="5379" width="20" style="25" customWidth="1"/>
    <col min="5380" max="5380" width="11.7109375" style="25" bestFit="1" customWidth="1"/>
    <col min="5381" max="5381" width="13.140625" style="25" customWidth="1"/>
    <col min="5382" max="5382" width="12.7109375" style="25" customWidth="1"/>
    <col min="5383" max="5383" width="12.28515625" style="25" customWidth="1"/>
    <col min="5384" max="5632" width="8.85546875" style="25"/>
    <col min="5633" max="5633" width="46.5703125" style="25" customWidth="1"/>
    <col min="5634" max="5634" width="6.7109375" style="25" customWidth="1"/>
    <col min="5635" max="5635" width="20" style="25" customWidth="1"/>
    <col min="5636" max="5636" width="11.7109375" style="25" bestFit="1" customWidth="1"/>
    <col min="5637" max="5637" width="13.140625" style="25" customWidth="1"/>
    <col min="5638" max="5638" width="12.7109375" style="25" customWidth="1"/>
    <col min="5639" max="5639" width="12.28515625" style="25" customWidth="1"/>
    <col min="5640" max="5888" width="8.85546875" style="25"/>
    <col min="5889" max="5889" width="46.5703125" style="25" customWidth="1"/>
    <col min="5890" max="5890" width="6.7109375" style="25" customWidth="1"/>
    <col min="5891" max="5891" width="20" style="25" customWidth="1"/>
    <col min="5892" max="5892" width="11.7109375" style="25" bestFit="1" customWidth="1"/>
    <col min="5893" max="5893" width="13.140625" style="25" customWidth="1"/>
    <col min="5894" max="5894" width="12.7109375" style="25" customWidth="1"/>
    <col min="5895" max="5895" width="12.28515625" style="25" customWidth="1"/>
    <col min="5896" max="6144" width="8.85546875" style="25"/>
    <col min="6145" max="6145" width="46.5703125" style="25" customWidth="1"/>
    <col min="6146" max="6146" width="6.7109375" style="25" customWidth="1"/>
    <col min="6147" max="6147" width="20" style="25" customWidth="1"/>
    <col min="6148" max="6148" width="11.7109375" style="25" bestFit="1" customWidth="1"/>
    <col min="6149" max="6149" width="13.140625" style="25" customWidth="1"/>
    <col min="6150" max="6150" width="12.7109375" style="25" customWidth="1"/>
    <col min="6151" max="6151" width="12.28515625" style="25" customWidth="1"/>
    <col min="6152" max="6400" width="8.85546875" style="25"/>
    <col min="6401" max="6401" width="46.5703125" style="25" customWidth="1"/>
    <col min="6402" max="6402" width="6.7109375" style="25" customWidth="1"/>
    <col min="6403" max="6403" width="20" style="25" customWidth="1"/>
    <col min="6404" max="6404" width="11.7109375" style="25" bestFit="1" customWidth="1"/>
    <col min="6405" max="6405" width="13.140625" style="25" customWidth="1"/>
    <col min="6406" max="6406" width="12.7109375" style="25" customWidth="1"/>
    <col min="6407" max="6407" width="12.28515625" style="25" customWidth="1"/>
    <col min="6408" max="6656" width="8.85546875" style="25"/>
    <col min="6657" max="6657" width="46.5703125" style="25" customWidth="1"/>
    <col min="6658" max="6658" width="6.7109375" style="25" customWidth="1"/>
    <col min="6659" max="6659" width="20" style="25" customWidth="1"/>
    <col min="6660" max="6660" width="11.7109375" style="25" bestFit="1" customWidth="1"/>
    <col min="6661" max="6661" width="13.140625" style="25" customWidth="1"/>
    <col min="6662" max="6662" width="12.7109375" style="25" customWidth="1"/>
    <col min="6663" max="6663" width="12.28515625" style="25" customWidth="1"/>
    <col min="6664" max="6912" width="8.85546875" style="25"/>
    <col min="6913" max="6913" width="46.5703125" style="25" customWidth="1"/>
    <col min="6914" max="6914" width="6.7109375" style="25" customWidth="1"/>
    <col min="6915" max="6915" width="20" style="25" customWidth="1"/>
    <col min="6916" max="6916" width="11.7109375" style="25" bestFit="1" customWidth="1"/>
    <col min="6917" max="6917" width="13.140625" style="25" customWidth="1"/>
    <col min="6918" max="6918" width="12.7109375" style="25" customWidth="1"/>
    <col min="6919" max="6919" width="12.28515625" style="25" customWidth="1"/>
    <col min="6920" max="7168" width="8.85546875" style="25"/>
    <col min="7169" max="7169" width="46.5703125" style="25" customWidth="1"/>
    <col min="7170" max="7170" width="6.7109375" style="25" customWidth="1"/>
    <col min="7171" max="7171" width="20" style="25" customWidth="1"/>
    <col min="7172" max="7172" width="11.7109375" style="25" bestFit="1" customWidth="1"/>
    <col min="7173" max="7173" width="13.140625" style="25" customWidth="1"/>
    <col min="7174" max="7174" width="12.7109375" style="25" customWidth="1"/>
    <col min="7175" max="7175" width="12.28515625" style="25" customWidth="1"/>
    <col min="7176" max="7424" width="8.85546875" style="25"/>
    <col min="7425" max="7425" width="46.5703125" style="25" customWidth="1"/>
    <col min="7426" max="7426" width="6.7109375" style="25" customWidth="1"/>
    <col min="7427" max="7427" width="20" style="25" customWidth="1"/>
    <col min="7428" max="7428" width="11.7109375" style="25" bestFit="1" customWidth="1"/>
    <col min="7429" max="7429" width="13.140625" style="25" customWidth="1"/>
    <col min="7430" max="7430" width="12.7109375" style="25" customWidth="1"/>
    <col min="7431" max="7431" width="12.28515625" style="25" customWidth="1"/>
    <col min="7432" max="7680" width="8.85546875" style="25"/>
    <col min="7681" max="7681" width="46.5703125" style="25" customWidth="1"/>
    <col min="7682" max="7682" width="6.7109375" style="25" customWidth="1"/>
    <col min="7683" max="7683" width="20" style="25" customWidth="1"/>
    <col min="7684" max="7684" width="11.7109375" style="25" bestFit="1" customWidth="1"/>
    <col min="7685" max="7685" width="13.140625" style="25" customWidth="1"/>
    <col min="7686" max="7686" width="12.7109375" style="25" customWidth="1"/>
    <col min="7687" max="7687" width="12.28515625" style="25" customWidth="1"/>
    <col min="7688" max="7936" width="8.85546875" style="25"/>
    <col min="7937" max="7937" width="46.5703125" style="25" customWidth="1"/>
    <col min="7938" max="7938" width="6.7109375" style="25" customWidth="1"/>
    <col min="7939" max="7939" width="20" style="25" customWidth="1"/>
    <col min="7940" max="7940" width="11.7109375" style="25" bestFit="1" customWidth="1"/>
    <col min="7941" max="7941" width="13.140625" style="25" customWidth="1"/>
    <col min="7942" max="7942" width="12.7109375" style="25" customWidth="1"/>
    <col min="7943" max="7943" width="12.28515625" style="25" customWidth="1"/>
    <col min="7944" max="8192" width="8.85546875" style="25"/>
    <col min="8193" max="8193" width="46.5703125" style="25" customWidth="1"/>
    <col min="8194" max="8194" width="6.7109375" style="25" customWidth="1"/>
    <col min="8195" max="8195" width="20" style="25" customWidth="1"/>
    <col min="8196" max="8196" width="11.7109375" style="25" bestFit="1" customWidth="1"/>
    <col min="8197" max="8197" width="13.140625" style="25" customWidth="1"/>
    <col min="8198" max="8198" width="12.7109375" style="25" customWidth="1"/>
    <col min="8199" max="8199" width="12.28515625" style="25" customWidth="1"/>
    <col min="8200" max="8448" width="8.85546875" style="25"/>
    <col min="8449" max="8449" width="46.5703125" style="25" customWidth="1"/>
    <col min="8450" max="8450" width="6.7109375" style="25" customWidth="1"/>
    <col min="8451" max="8451" width="20" style="25" customWidth="1"/>
    <col min="8452" max="8452" width="11.7109375" style="25" bestFit="1" customWidth="1"/>
    <col min="8453" max="8453" width="13.140625" style="25" customWidth="1"/>
    <col min="8454" max="8454" width="12.7109375" style="25" customWidth="1"/>
    <col min="8455" max="8455" width="12.28515625" style="25" customWidth="1"/>
    <col min="8456" max="8704" width="8.85546875" style="25"/>
    <col min="8705" max="8705" width="46.5703125" style="25" customWidth="1"/>
    <col min="8706" max="8706" width="6.7109375" style="25" customWidth="1"/>
    <col min="8707" max="8707" width="20" style="25" customWidth="1"/>
    <col min="8708" max="8708" width="11.7109375" style="25" bestFit="1" customWidth="1"/>
    <col min="8709" max="8709" width="13.140625" style="25" customWidth="1"/>
    <col min="8710" max="8710" width="12.7109375" style="25" customWidth="1"/>
    <col min="8711" max="8711" width="12.28515625" style="25" customWidth="1"/>
    <col min="8712" max="8960" width="8.85546875" style="25"/>
    <col min="8961" max="8961" width="46.5703125" style="25" customWidth="1"/>
    <col min="8962" max="8962" width="6.7109375" style="25" customWidth="1"/>
    <col min="8963" max="8963" width="20" style="25" customWidth="1"/>
    <col min="8964" max="8964" width="11.7109375" style="25" bestFit="1" customWidth="1"/>
    <col min="8965" max="8965" width="13.140625" style="25" customWidth="1"/>
    <col min="8966" max="8966" width="12.7109375" style="25" customWidth="1"/>
    <col min="8967" max="8967" width="12.28515625" style="25" customWidth="1"/>
    <col min="8968" max="9216" width="8.85546875" style="25"/>
    <col min="9217" max="9217" width="46.5703125" style="25" customWidth="1"/>
    <col min="9218" max="9218" width="6.7109375" style="25" customWidth="1"/>
    <col min="9219" max="9219" width="20" style="25" customWidth="1"/>
    <col min="9220" max="9220" width="11.7109375" style="25" bestFit="1" customWidth="1"/>
    <col min="9221" max="9221" width="13.140625" style="25" customWidth="1"/>
    <col min="9222" max="9222" width="12.7109375" style="25" customWidth="1"/>
    <col min="9223" max="9223" width="12.28515625" style="25" customWidth="1"/>
    <col min="9224" max="9472" width="8.85546875" style="25"/>
    <col min="9473" max="9473" width="46.5703125" style="25" customWidth="1"/>
    <col min="9474" max="9474" width="6.7109375" style="25" customWidth="1"/>
    <col min="9475" max="9475" width="20" style="25" customWidth="1"/>
    <col min="9476" max="9476" width="11.7109375" style="25" bestFit="1" customWidth="1"/>
    <col min="9477" max="9477" width="13.140625" style="25" customWidth="1"/>
    <col min="9478" max="9478" width="12.7109375" style="25" customWidth="1"/>
    <col min="9479" max="9479" width="12.28515625" style="25" customWidth="1"/>
    <col min="9480" max="9728" width="8.85546875" style="25"/>
    <col min="9729" max="9729" width="46.5703125" style="25" customWidth="1"/>
    <col min="9730" max="9730" width="6.7109375" style="25" customWidth="1"/>
    <col min="9731" max="9731" width="20" style="25" customWidth="1"/>
    <col min="9732" max="9732" width="11.7109375" style="25" bestFit="1" customWidth="1"/>
    <col min="9733" max="9733" width="13.140625" style="25" customWidth="1"/>
    <col min="9734" max="9734" width="12.7109375" style="25" customWidth="1"/>
    <col min="9735" max="9735" width="12.28515625" style="25" customWidth="1"/>
    <col min="9736" max="9984" width="8.85546875" style="25"/>
    <col min="9985" max="9985" width="46.5703125" style="25" customWidth="1"/>
    <col min="9986" max="9986" width="6.7109375" style="25" customWidth="1"/>
    <col min="9987" max="9987" width="20" style="25" customWidth="1"/>
    <col min="9988" max="9988" width="11.7109375" style="25" bestFit="1" customWidth="1"/>
    <col min="9989" max="9989" width="13.140625" style="25" customWidth="1"/>
    <col min="9990" max="9990" width="12.7109375" style="25" customWidth="1"/>
    <col min="9991" max="9991" width="12.28515625" style="25" customWidth="1"/>
    <col min="9992" max="10240" width="8.85546875" style="25"/>
    <col min="10241" max="10241" width="46.5703125" style="25" customWidth="1"/>
    <col min="10242" max="10242" width="6.7109375" style="25" customWidth="1"/>
    <col min="10243" max="10243" width="20" style="25" customWidth="1"/>
    <col min="10244" max="10244" width="11.7109375" style="25" bestFit="1" customWidth="1"/>
    <col min="10245" max="10245" width="13.140625" style="25" customWidth="1"/>
    <col min="10246" max="10246" width="12.7109375" style="25" customWidth="1"/>
    <col min="10247" max="10247" width="12.28515625" style="25" customWidth="1"/>
    <col min="10248" max="10496" width="8.85546875" style="25"/>
    <col min="10497" max="10497" width="46.5703125" style="25" customWidth="1"/>
    <col min="10498" max="10498" width="6.7109375" style="25" customWidth="1"/>
    <col min="10499" max="10499" width="20" style="25" customWidth="1"/>
    <col min="10500" max="10500" width="11.7109375" style="25" bestFit="1" customWidth="1"/>
    <col min="10501" max="10501" width="13.140625" style="25" customWidth="1"/>
    <col min="10502" max="10502" width="12.7109375" style="25" customWidth="1"/>
    <col min="10503" max="10503" width="12.28515625" style="25" customWidth="1"/>
    <col min="10504" max="10752" width="8.85546875" style="25"/>
    <col min="10753" max="10753" width="46.5703125" style="25" customWidth="1"/>
    <col min="10754" max="10754" width="6.7109375" style="25" customWidth="1"/>
    <col min="10755" max="10755" width="20" style="25" customWidth="1"/>
    <col min="10756" max="10756" width="11.7109375" style="25" bestFit="1" customWidth="1"/>
    <col min="10757" max="10757" width="13.140625" style="25" customWidth="1"/>
    <col min="10758" max="10758" width="12.7109375" style="25" customWidth="1"/>
    <col min="10759" max="10759" width="12.28515625" style="25" customWidth="1"/>
    <col min="10760" max="11008" width="8.85546875" style="25"/>
    <col min="11009" max="11009" width="46.5703125" style="25" customWidth="1"/>
    <col min="11010" max="11010" width="6.7109375" style="25" customWidth="1"/>
    <col min="11011" max="11011" width="20" style="25" customWidth="1"/>
    <col min="11012" max="11012" width="11.7109375" style="25" bestFit="1" customWidth="1"/>
    <col min="11013" max="11013" width="13.140625" style="25" customWidth="1"/>
    <col min="11014" max="11014" width="12.7109375" style="25" customWidth="1"/>
    <col min="11015" max="11015" width="12.28515625" style="25" customWidth="1"/>
    <col min="11016" max="11264" width="8.85546875" style="25"/>
    <col min="11265" max="11265" width="46.5703125" style="25" customWidth="1"/>
    <col min="11266" max="11266" width="6.7109375" style="25" customWidth="1"/>
    <col min="11267" max="11267" width="20" style="25" customWidth="1"/>
    <col min="11268" max="11268" width="11.7109375" style="25" bestFit="1" customWidth="1"/>
    <col min="11269" max="11269" width="13.140625" style="25" customWidth="1"/>
    <col min="11270" max="11270" width="12.7109375" style="25" customWidth="1"/>
    <col min="11271" max="11271" width="12.28515625" style="25" customWidth="1"/>
    <col min="11272" max="11520" width="8.85546875" style="25"/>
    <col min="11521" max="11521" width="46.5703125" style="25" customWidth="1"/>
    <col min="11522" max="11522" width="6.7109375" style="25" customWidth="1"/>
    <col min="11523" max="11523" width="20" style="25" customWidth="1"/>
    <col min="11524" max="11524" width="11.7109375" style="25" bestFit="1" customWidth="1"/>
    <col min="11525" max="11525" width="13.140625" style="25" customWidth="1"/>
    <col min="11526" max="11526" width="12.7109375" style="25" customWidth="1"/>
    <col min="11527" max="11527" width="12.28515625" style="25" customWidth="1"/>
    <col min="11528" max="11776" width="8.85546875" style="25"/>
    <col min="11777" max="11777" width="46.5703125" style="25" customWidth="1"/>
    <col min="11778" max="11778" width="6.7109375" style="25" customWidth="1"/>
    <col min="11779" max="11779" width="20" style="25" customWidth="1"/>
    <col min="11780" max="11780" width="11.7109375" style="25" bestFit="1" customWidth="1"/>
    <col min="11781" max="11781" width="13.140625" style="25" customWidth="1"/>
    <col min="11782" max="11782" width="12.7109375" style="25" customWidth="1"/>
    <col min="11783" max="11783" width="12.28515625" style="25" customWidth="1"/>
    <col min="11784" max="12032" width="8.85546875" style="25"/>
    <col min="12033" max="12033" width="46.5703125" style="25" customWidth="1"/>
    <col min="12034" max="12034" width="6.7109375" style="25" customWidth="1"/>
    <col min="12035" max="12035" width="20" style="25" customWidth="1"/>
    <col min="12036" max="12036" width="11.7109375" style="25" bestFit="1" customWidth="1"/>
    <col min="12037" max="12037" width="13.140625" style="25" customWidth="1"/>
    <col min="12038" max="12038" width="12.7109375" style="25" customWidth="1"/>
    <col min="12039" max="12039" width="12.28515625" style="25" customWidth="1"/>
    <col min="12040" max="12288" width="8.85546875" style="25"/>
    <col min="12289" max="12289" width="46.5703125" style="25" customWidth="1"/>
    <col min="12290" max="12290" width="6.7109375" style="25" customWidth="1"/>
    <col min="12291" max="12291" width="20" style="25" customWidth="1"/>
    <col min="12292" max="12292" width="11.7109375" style="25" bestFit="1" customWidth="1"/>
    <col min="12293" max="12293" width="13.140625" style="25" customWidth="1"/>
    <col min="12294" max="12294" width="12.7109375" style="25" customWidth="1"/>
    <col min="12295" max="12295" width="12.28515625" style="25" customWidth="1"/>
    <col min="12296" max="12544" width="8.85546875" style="25"/>
    <col min="12545" max="12545" width="46.5703125" style="25" customWidth="1"/>
    <col min="12546" max="12546" width="6.7109375" style="25" customWidth="1"/>
    <col min="12547" max="12547" width="20" style="25" customWidth="1"/>
    <col min="12548" max="12548" width="11.7109375" style="25" bestFit="1" customWidth="1"/>
    <col min="12549" max="12549" width="13.140625" style="25" customWidth="1"/>
    <col min="12550" max="12550" width="12.7109375" style="25" customWidth="1"/>
    <col min="12551" max="12551" width="12.28515625" style="25" customWidth="1"/>
    <col min="12552" max="12800" width="8.85546875" style="25"/>
    <col min="12801" max="12801" width="46.5703125" style="25" customWidth="1"/>
    <col min="12802" max="12802" width="6.7109375" style="25" customWidth="1"/>
    <col min="12803" max="12803" width="20" style="25" customWidth="1"/>
    <col min="12804" max="12804" width="11.7109375" style="25" bestFit="1" customWidth="1"/>
    <col min="12805" max="12805" width="13.140625" style="25" customWidth="1"/>
    <col min="12806" max="12806" width="12.7109375" style="25" customWidth="1"/>
    <col min="12807" max="12807" width="12.28515625" style="25" customWidth="1"/>
    <col min="12808" max="13056" width="8.85546875" style="25"/>
    <col min="13057" max="13057" width="46.5703125" style="25" customWidth="1"/>
    <col min="13058" max="13058" width="6.7109375" style="25" customWidth="1"/>
    <col min="13059" max="13059" width="20" style="25" customWidth="1"/>
    <col min="13060" max="13060" width="11.7109375" style="25" bestFit="1" customWidth="1"/>
    <col min="13061" max="13061" width="13.140625" style="25" customWidth="1"/>
    <col min="13062" max="13062" width="12.7109375" style="25" customWidth="1"/>
    <col min="13063" max="13063" width="12.28515625" style="25" customWidth="1"/>
    <col min="13064" max="13312" width="8.85546875" style="25"/>
    <col min="13313" max="13313" width="46.5703125" style="25" customWidth="1"/>
    <col min="13314" max="13314" width="6.7109375" style="25" customWidth="1"/>
    <col min="13315" max="13315" width="20" style="25" customWidth="1"/>
    <col min="13316" max="13316" width="11.7109375" style="25" bestFit="1" customWidth="1"/>
    <col min="13317" max="13317" width="13.140625" style="25" customWidth="1"/>
    <col min="13318" max="13318" width="12.7109375" style="25" customWidth="1"/>
    <col min="13319" max="13319" width="12.28515625" style="25" customWidth="1"/>
    <col min="13320" max="13568" width="8.85546875" style="25"/>
    <col min="13569" max="13569" width="46.5703125" style="25" customWidth="1"/>
    <col min="13570" max="13570" width="6.7109375" style="25" customWidth="1"/>
    <col min="13571" max="13571" width="20" style="25" customWidth="1"/>
    <col min="13572" max="13572" width="11.7109375" style="25" bestFit="1" customWidth="1"/>
    <col min="13573" max="13573" width="13.140625" style="25" customWidth="1"/>
    <col min="13574" max="13574" width="12.7109375" style="25" customWidth="1"/>
    <col min="13575" max="13575" width="12.28515625" style="25" customWidth="1"/>
    <col min="13576" max="13824" width="8.85546875" style="25"/>
    <col min="13825" max="13825" width="46.5703125" style="25" customWidth="1"/>
    <col min="13826" max="13826" width="6.7109375" style="25" customWidth="1"/>
    <col min="13827" max="13827" width="20" style="25" customWidth="1"/>
    <col min="13828" max="13828" width="11.7109375" style="25" bestFit="1" customWidth="1"/>
    <col min="13829" max="13829" width="13.140625" style="25" customWidth="1"/>
    <col min="13830" max="13830" width="12.7109375" style="25" customWidth="1"/>
    <col min="13831" max="13831" width="12.28515625" style="25" customWidth="1"/>
    <col min="13832" max="14080" width="8.85546875" style="25"/>
    <col min="14081" max="14081" width="46.5703125" style="25" customWidth="1"/>
    <col min="14082" max="14082" width="6.7109375" style="25" customWidth="1"/>
    <col min="14083" max="14083" width="20" style="25" customWidth="1"/>
    <col min="14084" max="14084" width="11.7109375" style="25" bestFit="1" customWidth="1"/>
    <col min="14085" max="14085" width="13.140625" style="25" customWidth="1"/>
    <col min="14086" max="14086" width="12.7109375" style="25" customWidth="1"/>
    <col min="14087" max="14087" width="12.28515625" style="25" customWidth="1"/>
    <col min="14088" max="14336" width="8.85546875" style="25"/>
    <col min="14337" max="14337" width="46.5703125" style="25" customWidth="1"/>
    <col min="14338" max="14338" width="6.7109375" style="25" customWidth="1"/>
    <col min="14339" max="14339" width="20" style="25" customWidth="1"/>
    <col min="14340" max="14340" width="11.7109375" style="25" bestFit="1" customWidth="1"/>
    <col min="14341" max="14341" width="13.140625" style="25" customWidth="1"/>
    <col min="14342" max="14342" width="12.7109375" style="25" customWidth="1"/>
    <col min="14343" max="14343" width="12.28515625" style="25" customWidth="1"/>
    <col min="14344" max="14592" width="8.85546875" style="25"/>
    <col min="14593" max="14593" width="46.5703125" style="25" customWidth="1"/>
    <col min="14594" max="14594" width="6.7109375" style="25" customWidth="1"/>
    <col min="14595" max="14595" width="20" style="25" customWidth="1"/>
    <col min="14596" max="14596" width="11.7109375" style="25" bestFit="1" customWidth="1"/>
    <col min="14597" max="14597" width="13.140625" style="25" customWidth="1"/>
    <col min="14598" max="14598" width="12.7109375" style="25" customWidth="1"/>
    <col min="14599" max="14599" width="12.28515625" style="25" customWidth="1"/>
    <col min="14600" max="14848" width="8.85546875" style="25"/>
    <col min="14849" max="14849" width="46.5703125" style="25" customWidth="1"/>
    <col min="14850" max="14850" width="6.7109375" style="25" customWidth="1"/>
    <col min="14851" max="14851" width="20" style="25" customWidth="1"/>
    <col min="14852" max="14852" width="11.7109375" style="25" bestFit="1" customWidth="1"/>
    <col min="14853" max="14853" width="13.140625" style="25" customWidth="1"/>
    <col min="14854" max="14854" width="12.7109375" style="25" customWidth="1"/>
    <col min="14855" max="14855" width="12.28515625" style="25" customWidth="1"/>
    <col min="14856" max="15104" width="8.85546875" style="25"/>
    <col min="15105" max="15105" width="46.5703125" style="25" customWidth="1"/>
    <col min="15106" max="15106" width="6.7109375" style="25" customWidth="1"/>
    <col min="15107" max="15107" width="20" style="25" customWidth="1"/>
    <col min="15108" max="15108" width="11.7109375" style="25" bestFit="1" customWidth="1"/>
    <col min="15109" max="15109" width="13.140625" style="25" customWidth="1"/>
    <col min="15110" max="15110" width="12.7109375" style="25" customWidth="1"/>
    <col min="15111" max="15111" width="12.28515625" style="25" customWidth="1"/>
    <col min="15112" max="15360" width="8.85546875" style="25"/>
    <col min="15361" max="15361" width="46.5703125" style="25" customWidth="1"/>
    <col min="15362" max="15362" width="6.7109375" style="25" customWidth="1"/>
    <col min="15363" max="15363" width="20" style="25" customWidth="1"/>
    <col min="15364" max="15364" width="11.7109375" style="25" bestFit="1" customWidth="1"/>
    <col min="15365" max="15365" width="13.140625" style="25" customWidth="1"/>
    <col min="15366" max="15366" width="12.7109375" style="25" customWidth="1"/>
    <col min="15367" max="15367" width="12.28515625" style="25" customWidth="1"/>
    <col min="15368" max="15616" width="8.85546875" style="25"/>
    <col min="15617" max="15617" width="46.5703125" style="25" customWidth="1"/>
    <col min="15618" max="15618" width="6.7109375" style="25" customWidth="1"/>
    <col min="15619" max="15619" width="20" style="25" customWidth="1"/>
    <col min="15620" max="15620" width="11.7109375" style="25" bestFit="1" customWidth="1"/>
    <col min="15621" max="15621" width="13.140625" style="25" customWidth="1"/>
    <col min="15622" max="15622" width="12.7109375" style="25" customWidth="1"/>
    <col min="15623" max="15623" width="12.28515625" style="25" customWidth="1"/>
    <col min="15624" max="15872" width="8.85546875" style="25"/>
    <col min="15873" max="15873" width="46.5703125" style="25" customWidth="1"/>
    <col min="15874" max="15874" width="6.7109375" style="25" customWidth="1"/>
    <col min="15875" max="15875" width="20" style="25" customWidth="1"/>
    <col min="15876" max="15876" width="11.7109375" style="25" bestFit="1" customWidth="1"/>
    <col min="15877" max="15877" width="13.140625" style="25" customWidth="1"/>
    <col min="15878" max="15878" width="12.7109375" style="25" customWidth="1"/>
    <col min="15879" max="15879" width="12.28515625" style="25" customWidth="1"/>
    <col min="15880" max="16128" width="8.85546875" style="25"/>
    <col min="16129" max="16129" width="46.5703125" style="25" customWidth="1"/>
    <col min="16130" max="16130" width="6.7109375" style="25" customWidth="1"/>
    <col min="16131" max="16131" width="20" style="25" customWidth="1"/>
    <col min="16132" max="16132" width="11.7109375" style="25" bestFit="1" customWidth="1"/>
    <col min="16133" max="16133" width="13.140625" style="25" customWidth="1"/>
    <col min="16134" max="16134" width="12.7109375" style="25" customWidth="1"/>
    <col min="16135" max="16135" width="12.28515625" style="25" customWidth="1"/>
    <col min="16136" max="16384" width="8.85546875" style="25"/>
  </cols>
  <sheetData>
    <row r="1" spans="1:7" ht="45.75" customHeight="1" x14ac:dyDescent="0.25">
      <c r="A1" s="94" t="s">
        <v>635</v>
      </c>
      <c r="B1" s="94"/>
      <c r="C1" s="94"/>
      <c r="D1" s="94"/>
      <c r="E1" s="24"/>
      <c r="F1" s="24"/>
      <c r="G1" s="24"/>
    </row>
    <row r="2" spans="1:7" ht="17.100000000000001" customHeight="1" thickBot="1" x14ac:dyDescent="0.3">
      <c r="A2" s="94"/>
      <c r="B2" s="94"/>
      <c r="C2" s="94"/>
      <c r="D2" s="94"/>
      <c r="E2" s="26"/>
      <c r="F2" s="95" t="s">
        <v>8</v>
      </c>
      <c r="G2" s="95"/>
    </row>
    <row r="3" spans="1:7" ht="14.1" customHeight="1" x14ac:dyDescent="0.25">
      <c r="A3" s="27"/>
      <c r="B3" s="28"/>
      <c r="C3" s="28"/>
      <c r="D3" s="28"/>
      <c r="E3" s="29" t="s">
        <v>67</v>
      </c>
      <c r="F3" s="96" t="s">
        <v>21</v>
      </c>
      <c r="G3" s="96"/>
    </row>
    <row r="4" spans="1:7" ht="14.1" customHeight="1" x14ac:dyDescent="0.25">
      <c r="A4" s="30"/>
      <c r="B4" s="30"/>
      <c r="C4" s="97" t="s">
        <v>1081</v>
      </c>
      <c r="D4" s="98"/>
      <c r="E4" s="31" t="s">
        <v>56</v>
      </c>
      <c r="F4" s="99">
        <v>42644</v>
      </c>
      <c r="G4" s="99"/>
    </row>
    <row r="5" spans="1:7" ht="14.1" customHeight="1" x14ac:dyDescent="0.25">
      <c r="A5" s="27"/>
      <c r="B5" s="27"/>
      <c r="C5" s="27"/>
      <c r="D5" s="32" t="s">
        <v>1082</v>
      </c>
      <c r="E5" s="31"/>
      <c r="F5" s="100"/>
      <c r="G5" s="100"/>
    </row>
    <row r="6" spans="1:7" ht="18.95" customHeight="1" x14ac:dyDescent="0.25">
      <c r="A6" s="33" t="s">
        <v>64</v>
      </c>
      <c r="B6" s="86" t="s">
        <v>636</v>
      </c>
      <c r="C6" s="87"/>
      <c r="D6" s="87"/>
      <c r="E6" s="31" t="s">
        <v>93</v>
      </c>
      <c r="F6" s="88"/>
      <c r="G6" s="88"/>
    </row>
    <row r="7" spans="1:7" ht="18.95" customHeight="1" x14ac:dyDescent="0.25">
      <c r="A7" s="33" t="s">
        <v>54</v>
      </c>
      <c r="B7" s="89" t="s">
        <v>637</v>
      </c>
      <c r="C7" s="90"/>
      <c r="D7" s="90"/>
      <c r="E7" s="31" t="s">
        <v>978</v>
      </c>
      <c r="F7" s="91"/>
      <c r="G7" s="91"/>
    </row>
    <row r="8" spans="1:7" ht="14.1" customHeight="1" x14ac:dyDescent="0.25">
      <c r="A8" s="27" t="s">
        <v>340</v>
      </c>
      <c r="B8" s="34"/>
      <c r="C8" s="35" t="s">
        <v>1082</v>
      </c>
      <c r="D8" s="35" t="s">
        <v>1082</v>
      </c>
      <c r="E8" s="31"/>
      <c r="F8" s="92"/>
      <c r="G8" s="92"/>
    </row>
    <row r="9" spans="1:7" ht="14.1" customHeight="1" thickBot="1" x14ac:dyDescent="0.3">
      <c r="A9" s="27" t="s">
        <v>339</v>
      </c>
      <c r="B9" s="27"/>
      <c r="C9" s="32" t="s">
        <v>1082</v>
      </c>
      <c r="D9" s="32" t="s">
        <v>1082</v>
      </c>
      <c r="E9" s="31" t="s">
        <v>65</v>
      </c>
      <c r="F9" s="93" t="s">
        <v>12</v>
      </c>
      <c r="G9" s="93"/>
    </row>
    <row r="10" spans="1:7" ht="15" customHeight="1" x14ac:dyDescent="0.25">
      <c r="A10" s="36"/>
      <c r="B10" s="36"/>
      <c r="C10" s="36"/>
      <c r="D10" s="36"/>
      <c r="E10" s="24"/>
      <c r="F10" s="24"/>
      <c r="G10" s="24"/>
    </row>
    <row r="11" spans="1:7" ht="12.95" customHeight="1" x14ac:dyDescent="0.25">
      <c r="A11" s="24"/>
      <c r="B11" s="24"/>
      <c r="C11" s="24"/>
      <c r="D11" s="24"/>
      <c r="E11" s="24"/>
      <c r="F11" s="24"/>
      <c r="G11" s="24"/>
    </row>
    <row r="12" spans="1:7" ht="24.75" customHeight="1" x14ac:dyDescent="0.25">
      <c r="A12" s="37" t="s">
        <v>53</v>
      </c>
      <c r="B12" s="37"/>
      <c r="C12" s="27"/>
      <c r="D12" s="32" t="s">
        <v>1082</v>
      </c>
      <c r="E12" s="24"/>
      <c r="F12" s="24"/>
      <c r="G12" s="24"/>
    </row>
    <row r="13" spans="1:7" ht="11.45" customHeight="1" x14ac:dyDescent="0.25">
      <c r="A13" s="84" t="s">
        <v>638</v>
      </c>
      <c r="B13" s="84" t="s">
        <v>639</v>
      </c>
      <c r="C13" s="84" t="s">
        <v>640</v>
      </c>
      <c r="D13" s="38" t="s">
        <v>641</v>
      </c>
      <c r="E13" s="39" t="s">
        <v>105</v>
      </c>
      <c r="F13" s="40" t="s">
        <v>106</v>
      </c>
      <c r="G13" s="41" t="s">
        <v>107</v>
      </c>
    </row>
    <row r="14" spans="1:7" ht="33.75" x14ac:dyDescent="0.25">
      <c r="A14" s="85"/>
      <c r="B14" s="85"/>
      <c r="C14" s="85"/>
      <c r="D14" s="42" t="s">
        <v>642</v>
      </c>
      <c r="E14" s="42" t="s">
        <v>642</v>
      </c>
      <c r="F14" s="43" t="s">
        <v>642</v>
      </c>
      <c r="G14" s="42" t="s">
        <v>642</v>
      </c>
    </row>
    <row r="15" spans="1:7" ht="11.45" customHeight="1" x14ac:dyDescent="0.25">
      <c r="A15" s="44" t="s">
        <v>643</v>
      </c>
      <c r="B15" s="123" t="s">
        <v>229</v>
      </c>
      <c r="C15" s="123" t="s">
        <v>230</v>
      </c>
      <c r="D15" s="124" t="s">
        <v>231</v>
      </c>
      <c r="E15" s="124" t="s">
        <v>232</v>
      </c>
      <c r="F15" s="124" t="s">
        <v>233</v>
      </c>
      <c r="G15" s="124" t="s">
        <v>312</v>
      </c>
    </row>
    <row r="16" spans="1:7" ht="21.75" customHeight="1" x14ac:dyDescent="0.25">
      <c r="A16" s="120" t="s">
        <v>33</v>
      </c>
      <c r="B16" s="126" t="s">
        <v>45</v>
      </c>
      <c r="C16" s="127" t="s">
        <v>90</v>
      </c>
      <c r="D16" s="128">
        <v>953896274</v>
      </c>
      <c r="E16" s="128">
        <v>591637611.49000001</v>
      </c>
      <c r="F16" s="129">
        <f>D16-E16</f>
        <v>362258662.50999999</v>
      </c>
      <c r="G16" s="54">
        <f>ROUND(E16/D16,4)</f>
        <v>0.62019999999999997</v>
      </c>
    </row>
    <row r="17" spans="1:7" ht="15" customHeight="1" x14ac:dyDescent="0.25">
      <c r="A17" s="121" t="s">
        <v>76</v>
      </c>
      <c r="B17" s="130" t="s">
        <v>1082</v>
      </c>
      <c r="C17" s="131" t="s">
        <v>1082</v>
      </c>
      <c r="D17" s="131" t="s">
        <v>1082</v>
      </c>
      <c r="E17" s="131" t="s">
        <v>1082</v>
      </c>
      <c r="F17" s="129"/>
      <c r="G17" s="54"/>
    </row>
    <row r="18" spans="1:7" x14ac:dyDescent="0.25">
      <c r="A18" s="122" t="s">
        <v>108</v>
      </c>
      <c r="B18" s="132" t="s">
        <v>45</v>
      </c>
      <c r="C18" s="133" t="s">
        <v>6</v>
      </c>
      <c r="D18" s="128">
        <v>206196900</v>
      </c>
      <c r="E18" s="128">
        <v>103672373.52</v>
      </c>
      <c r="F18" s="129">
        <f t="shared" ref="F18:F81" si="0">D18-E18</f>
        <v>102524526.48</v>
      </c>
      <c r="G18" s="54">
        <f t="shared" ref="G18:G81" si="1">ROUND(E18/D18,4)</f>
        <v>0.50280000000000002</v>
      </c>
    </row>
    <row r="19" spans="1:7" x14ac:dyDescent="0.25">
      <c r="A19" s="122" t="s">
        <v>109</v>
      </c>
      <c r="B19" s="132" t="s">
        <v>45</v>
      </c>
      <c r="C19" s="133" t="s">
        <v>42</v>
      </c>
      <c r="D19" s="128">
        <v>167614700</v>
      </c>
      <c r="E19" s="128">
        <v>72510594.049999997</v>
      </c>
      <c r="F19" s="129">
        <f t="shared" si="0"/>
        <v>95104105.950000003</v>
      </c>
      <c r="G19" s="54">
        <f t="shared" si="1"/>
        <v>0.43259999999999998</v>
      </c>
    </row>
    <row r="20" spans="1:7" x14ac:dyDescent="0.25">
      <c r="A20" s="122" t="s">
        <v>110</v>
      </c>
      <c r="B20" s="132" t="s">
        <v>45</v>
      </c>
      <c r="C20" s="133" t="s">
        <v>100</v>
      </c>
      <c r="D20" s="128">
        <v>167614700</v>
      </c>
      <c r="E20" s="128">
        <v>72510594.049999997</v>
      </c>
      <c r="F20" s="129">
        <f t="shared" si="0"/>
        <v>95104105.950000003</v>
      </c>
      <c r="G20" s="54">
        <f t="shared" si="1"/>
        <v>0.43259999999999998</v>
      </c>
    </row>
    <row r="21" spans="1:7" ht="68.25" x14ac:dyDescent="0.25">
      <c r="A21" s="122" t="s">
        <v>318</v>
      </c>
      <c r="B21" s="132" t="s">
        <v>45</v>
      </c>
      <c r="C21" s="133" t="s">
        <v>99</v>
      </c>
      <c r="D21" s="128">
        <v>167054100</v>
      </c>
      <c r="E21" s="128">
        <v>69156275.560000002</v>
      </c>
      <c r="F21" s="129">
        <f t="shared" si="0"/>
        <v>97897824.439999998</v>
      </c>
      <c r="G21" s="54">
        <f t="shared" si="1"/>
        <v>0.41399999999999998</v>
      </c>
    </row>
    <row r="22" spans="1:7" ht="90.75" x14ac:dyDescent="0.25">
      <c r="A22" s="122" t="s">
        <v>111</v>
      </c>
      <c r="B22" s="132" t="s">
        <v>45</v>
      </c>
      <c r="C22" s="133" t="s">
        <v>73</v>
      </c>
      <c r="D22" s="128">
        <v>95000</v>
      </c>
      <c r="E22" s="128">
        <v>155454.94</v>
      </c>
      <c r="F22" s="129">
        <f t="shared" si="0"/>
        <v>-60454.94</v>
      </c>
      <c r="G22" s="54">
        <f t="shared" si="1"/>
        <v>1.6364000000000001</v>
      </c>
    </row>
    <row r="23" spans="1:7" ht="34.5" x14ac:dyDescent="0.25">
      <c r="A23" s="122" t="s">
        <v>112</v>
      </c>
      <c r="B23" s="132" t="s">
        <v>45</v>
      </c>
      <c r="C23" s="133" t="s">
        <v>72</v>
      </c>
      <c r="D23" s="128">
        <v>238000</v>
      </c>
      <c r="E23" s="128">
        <v>139486.04999999999</v>
      </c>
      <c r="F23" s="129">
        <f t="shared" si="0"/>
        <v>98513.950000000012</v>
      </c>
      <c r="G23" s="54">
        <f t="shared" si="1"/>
        <v>0.58609999999999995</v>
      </c>
    </row>
    <row r="24" spans="1:7" ht="79.5" x14ac:dyDescent="0.25">
      <c r="A24" s="122" t="s">
        <v>319</v>
      </c>
      <c r="B24" s="132" t="s">
        <v>45</v>
      </c>
      <c r="C24" s="133" t="s">
        <v>46</v>
      </c>
      <c r="D24" s="128">
        <v>227600</v>
      </c>
      <c r="E24" s="128">
        <v>3059377.5</v>
      </c>
      <c r="F24" s="129">
        <f t="shared" si="0"/>
        <v>-2831777.5</v>
      </c>
      <c r="G24" s="54">
        <f t="shared" si="1"/>
        <v>13.4419</v>
      </c>
    </row>
    <row r="25" spans="1:7" ht="34.5" x14ac:dyDescent="0.25">
      <c r="A25" s="122" t="s">
        <v>113</v>
      </c>
      <c r="B25" s="132" t="s">
        <v>45</v>
      </c>
      <c r="C25" s="133" t="s">
        <v>89</v>
      </c>
      <c r="D25" s="128">
        <v>9357000</v>
      </c>
      <c r="E25" s="128">
        <v>8868274.0600000005</v>
      </c>
      <c r="F25" s="129">
        <f t="shared" si="0"/>
        <v>488725.93999999948</v>
      </c>
      <c r="G25" s="54">
        <f t="shared" si="1"/>
        <v>0.94779999999999998</v>
      </c>
    </row>
    <row r="26" spans="1:7" ht="23.25" x14ac:dyDescent="0.25">
      <c r="A26" s="122" t="s">
        <v>114</v>
      </c>
      <c r="B26" s="132" t="s">
        <v>45</v>
      </c>
      <c r="C26" s="133" t="s">
        <v>49</v>
      </c>
      <c r="D26" s="128">
        <v>9357000</v>
      </c>
      <c r="E26" s="128">
        <v>8868274.0600000005</v>
      </c>
      <c r="F26" s="129">
        <f t="shared" si="0"/>
        <v>488725.93999999948</v>
      </c>
      <c r="G26" s="54">
        <f t="shared" si="1"/>
        <v>0.94779999999999998</v>
      </c>
    </row>
    <row r="27" spans="1:7" ht="68.25" x14ac:dyDescent="0.25">
      <c r="A27" s="122" t="s">
        <v>115</v>
      </c>
      <c r="B27" s="132" t="s">
        <v>45</v>
      </c>
      <c r="C27" s="133" t="s">
        <v>27</v>
      </c>
      <c r="D27" s="128">
        <v>3440200</v>
      </c>
      <c r="E27" s="128">
        <v>2980700.29</v>
      </c>
      <c r="F27" s="129">
        <f t="shared" si="0"/>
        <v>459499.70999999996</v>
      </c>
      <c r="G27" s="54">
        <f t="shared" si="1"/>
        <v>0.86639999999999995</v>
      </c>
    </row>
    <row r="28" spans="1:7" ht="79.5" x14ac:dyDescent="0.25">
      <c r="A28" s="122" t="s">
        <v>116</v>
      </c>
      <c r="B28" s="132" t="s">
        <v>45</v>
      </c>
      <c r="C28" s="133" t="s">
        <v>5</v>
      </c>
      <c r="D28" s="128">
        <v>52600</v>
      </c>
      <c r="E28" s="128">
        <v>47506.67</v>
      </c>
      <c r="F28" s="129">
        <f t="shared" si="0"/>
        <v>5093.3300000000017</v>
      </c>
      <c r="G28" s="54">
        <f t="shared" si="1"/>
        <v>0.9032</v>
      </c>
    </row>
    <row r="29" spans="1:7" ht="68.25" x14ac:dyDescent="0.25">
      <c r="A29" s="122" t="s">
        <v>117</v>
      </c>
      <c r="B29" s="132" t="s">
        <v>45</v>
      </c>
      <c r="C29" s="133" t="s">
        <v>4</v>
      </c>
      <c r="D29" s="128">
        <v>5864200</v>
      </c>
      <c r="E29" s="128">
        <v>6251653.9100000001</v>
      </c>
      <c r="F29" s="129">
        <f t="shared" si="0"/>
        <v>-387453.91000000015</v>
      </c>
      <c r="G29" s="54">
        <f t="shared" si="1"/>
        <v>1.0661</v>
      </c>
    </row>
    <row r="30" spans="1:7" ht="68.25" x14ac:dyDescent="0.25">
      <c r="A30" s="122" t="s">
        <v>118</v>
      </c>
      <c r="B30" s="132" t="s">
        <v>45</v>
      </c>
      <c r="C30" s="133" t="s">
        <v>92</v>
      </c>
      <c r="D30" s="128">
        <v>0</v>
      </c>
      <c r="E30" s="128">
        <v>-411586.81</v>
      </c>
      <c r="F30" s="129">
        <f t="shared" si="0"/>
        <v>411586.81</v>
      </c>
      <c r="G30" s="54"/>
    </row>
    <row r="31" spans="1:7" x14ac:dyDescent="0.25">
      <c r="A31" s="122" t="s">
        <v>119</v>
      </c>
      <c r="B31" s="132" t="s">
        <v>45</v>
      </c>
      <c r="C31" s="133" t="s">
        <v>41</v>
      </c>
      <c r="D31" s="128">
        <v>8793500</v>
      </c>
      <c r="E31" s="128">
        <v>5671644.6399999997</v>
      </c>
      <c r="F31" s="129">
        <f t="shared" si="0"/>
        <v>3121855.3600000003</v>
      </c>
      <c r="G31" s="54">
        <f t="shared" si="1"/>
        <v>0.64500000000000002</v>
      </c>
    </row>
    <row r="32" spans="1:7" ht="23.25" x14ac:dyDescent="0.25">
      <c r="A32" s="122" t="s">
        <v>120</v>
      </c>
      <c r="B32" s="132" t="s">
        <v>45</v>
      </c>
      <c r="C32" s="133" t="s">
        <v>0</v>
      </c>
      <c r="D32" s="128">
        <v>8734100</v>
      </c>
      <c r="E32" s="128">
        <v>5619698.6399999997</v>
      </c>
      <c r="F32" s="129">
        <f t="shared" si="0"/>
        <v>3114401.3600000003</v>
      </c>
      <c r="G32" s="54">
        <f t="shared" si="1"/>
        <v>0.64339999999999997</v>
      </c>
    </row>
    <row r="33" spans="1:7" ht="23.25" x14ac:dyDescent="0.25">
      <c r="A33" s="122" t="s">
        <v>120</v>
      </c>
      <c r="B33" s="132" t="s">
        <v>45</v>
      </c>
      <c r="C33" s="133" t="s">
        <v>88</v>
      </c>
      <c r="D33" s="128">
        <v>8734100</v>
      </c>
      <c r="E33" s="128">
        <v>5623649.6399999997</v>
      </c>
      <c r="F33" s="129">
        <f t="shared" si="0"/>
        <v>3110450.3600000003</v>
      </c>
      <c r="G33" s="54">
        <f t="shared" si="1"/>
        <v>0.64390000000000003</v>
      </c>
    </row>
    <row r="34" spans="1:7" ht="34.5" x14ac:dyDescent="0.25">
      <c r="A34" s="122" t="s">
        <v>121</v>
      </c>
      <c r="B34" s="132" t="s">
        <v>45</v>
      </c>
      <c r="C34" s="133" t="s">
        <v>87</v>
      </c>
      <c r="D34" s="128">
        <v>0</v>
      </c>
      <c r="E34" s="128">
        <v>-3951</v>
      </c>
      <c r="F34" s="129">
        <f t="shared" si="0"/>
        <v>3951</v>
      </c>
      <c r="G34" s="54"/>
    </row>
    <row r="35" spans="1:7" x14ac:dyDescent="0.25">
      <c r="A35" s="122" t="s">
        <v>122</v>
      </c>
      <c r="B35" s="132" t="s">
        <v>45</v>
      </c>
      <c r="C35" s="133" t="s">
        <v>3</v>
      </c>
      <c r="D35" s="128">
        <v>59400</v>
      </c>
      <c r="E35" s="128">
        <v>47146</v>
      </c>
      <c r="F35" s="129">
        <f t="shared" si="0"/>
        <v>12254</v>
      </c>
      <c r="G35" s="54">
        <f t="shared" si="1"/>
        <v>0.79369999999999996</v>
      </c>
    </row>
    <row r="36" spans="1:7" x14ac:dyDescent="0.25">
      <c r="A36" s="122" t="s">
        <v>122</v>
      </c>
      <c r="B36" s="132" t="s">
        <v>45</v>
      </c>
      <c r="C36" s="133" t="s">
        <v>2</v>
      </c>
      <c r="D36" s="128">
        <v>59400</v>
      </c>
      <c r="E36" s="128">
        <v>47146</v>
      </c>
      <c r="F36" s="129">
        <f t="shared" si="0"/>
        <v>12254</v>
      </c>
      <c r="G36" s="54">
        <f t="shared" si="1"/>
        <v>0.79369999999999996</v>
      </c>
    </row>
    <row r="37" spans="1:7" ht="23.25" x14ac:dyDescent="0.25">
      <c r="A37" s="122" t="s">
        <v>979</v>
      </c>
      <c r="B37" s="132" t="s">
        <v>45</v>
      </c>
      <c r="C37" s="133" t="s">
        <v>980</v>
      </c>
      <c r="D37" s="128">
        <v>0</v>
      </c>
      <c r="E37" s="128">
        <v>4800</v>
      </c>
      <c r="F37" s="129">
        <f t="shared" si="0"/>
        <v>-4800</v>
      </c>
      <c r="G37" s="54"/>
    </row>
    <row r="38" spans="1:7" ht="34.5" x14ac:dyDescent="0.25">
      <c r="A38" s="122" t="s">
        <v>981</v>
      </c>
      <c r="B38" s="132" t="s">
        <v>45</v>
      </c>
      <c r="C38" s="133" t="s">
        <v>982</v>
      </c>
      <c r="D38" s="128">
        <v>0</v>
      </c>
      <c r="E38" s="128">
        <v>4800</v>
      </c>
      <c r="F38" s="129">
        <f t="shared" si="0"/>
        <v>-4800</v>
      </c>
      <c r="G38" s="54"/>
    </row>
    <row r="39" spans="1:7" x14ac:dyDescent="0.25">
      <c r="A39" s="122" t="s">
        <v>123</v>
      </c>
      <c r="B39" s="132" t="s">
        <v>45</v>
      </c>
      <c r="C39" s="133" t="s">
        <v>83</v>
      </c>
      <c r="D39" s="128">
        <v>1170000</v>
      </c>
      <c r="E39" s="128">
        <v>467432.54</v>
      </c>
      <c r="F39" s="129">
        <f t="shared" si="0"/>
        <v>702567.46</v>
      </c>
      <c r="G39" s="54">
        <f t="shared" si="1"/>
        <v>0.39950000000000002</v>
      </c>
    </row>
    <row r="40" spans="1:7" x14ac:dyDescent="0.25">
      <c r="A40" s="122" t="s">
        <v>124</v>
      </c>
      <c r="B40" s="132" t="s">
        <v>45</v>
      </c>
      <c r="C40" s="133" t="s">
        <v>36</v>
      </c>
      <c r="D40" s="128">
        <v>46000</v>
      </c>
      <c r="E40" s="128">
        <v>8535.18</v>
      </c>
      <c r="F40" s="129">
        <f t="shared" si="0"/>
        <v>37464.82</v>
      </c>
      <c r="G40" s="54">
        <f t="shared" si="1"/>
        <v>0.1855</v>
      </c>
    </row>
    <row r="41" spans="1:7" ht="34.5" x14ac:dyDescent="0.25">
      <c r="A41" s="122" t="s">
        <v>644</v>
      </c>
      <c r="B41" s="132" t="s">
        <v>45</v>
      </c>
      <c r="C41" s="133" t="s">
        <v>645</v>
      </c>
      <c r="D41" s="128">
        <v>46000</v>
      </c>
      <c r="E41" s="128">
        <v>8535.18</v>
      </c>
      <c r="F41" s="129">
        <f t="shared" si="0"/>
        <v>37464.82</v>
      </c>
      <c r="G41" s="54">
        <f t="shared" si="1"/>
        <v>0.1855</v>
      </c>
    </row>
    <row r="42" spans="1:7" x14ac:dyDescent="0.25">
      <c r="A42" s="122" t="s">
        <v>125</v>
      </c>
      <c r="B42" s="132" t="s">
        <v>45</v>
      </c>
      <c r="C42" s="133" t="s">
        <v>40</v>
      </c>
      <c r="D42" s="128">
        <v>1124000</v>
      </c>
      <c r="E42" s="128">
        <v>458897.36</v>
      </c>
      <c r="F42" s="129">
        <f t="shared" si="0"/>
        <v>665102.64</v>
      </c>
      <c r="G42" s="54">
        <f t="shared" si="1"/>
        <v>0.4083</v>
      </c>
    </row>
    <row r="43" spans="1:7" x14ac:dyDescent="0.25">
      <c r="A43" s="122" t="s">
        <v>126</v>
      </c>
      <c r="B43" s="132" t="s">
        <v>45</v>
      </c>
      <c r="C43" s="133" t="s">
        <v>127</v>
      </c>
      <c r="D43" s="128">
        <v>963000</v>
      </c>
      <c r="E43" s="128">
        <v>409613.31</v>
      </c>
      <c r="F43" s="129">
        <f t="shared" si="0"/>
        <v>553386.68999999994</v>
      </c>
      <c r="G43" s="54">
        <f t="shared" si="1"/>
        <v>0.4254</v>
      </c>
    </row>
    <row r="44" spans="1:7" ht="34.5" x14ac:dyDescent="0.25">
      <c r="A44" s="122" t="s">
        <v>646</v>
      </c>
      <c r="B44" s="132" t="s">
        <v>45</v>
      </c>
      <c r="C44" s="133" t="s">
        <v>647</v>
      </c>
      <c r="D44" s="128">
        <v>963000</v>
      </c>
      <c r="E44" s="128">
        <v>409613.31</v>
      </c>
      <c r="F44" s="129">
        <f t="shared" si="0"/>
        <v>553386.68999999994</v>
      </c>
      <c r="G44" s="54">
        <f t="shared" si="1"/>
        <v>0.4254</v>
      </c>
    </row>
    <row r="45" spans="1:7" x14ac:dyDescent="0.25">
      <c r="A45" s="122" t="s">
        <v>128</v>
      </c>
      <c r="B45" s="132" t="s">
        <v>45</v>
      </c>
      <c r="C45" s="133" t="s">
        <v>129</v>
      </c>
      <c r="D45" s="128">
        <v>161000</v>
      </c>
      <c r="E45" s="128">
        <v>49284.05</v>
      </c>
      <c r="F45" s="129">
        <f t="shared" si="0"/>
        <v>111715.95</v>
      </c>
      <c r="G45" s="54">
        <f t="shared" si="1"/>
        <v>0.30609999999999998</v>
      </c>
    </row>
    <row r="46" spans="1:7" ht="34.5" x14ac:dyDescent="0.25">
      <c r="A46" s="122" t="s">
        <v>648</v>
      </c>
      <c r="B46" s="132" t="s">
        <v>45</v>
      </c>
      <c r="C46" s="133" t="s">
        <v>649</v>
      </c>
      <c r="D46" s="128">
        <v>161000</v>
      </c>
      <c r="E46" s="128">
        <v>49284.05</v>
      </c>
      <c r="F46" s="129">
        <f t="shared" si="0"/>
        <v>111715.95</v>
      </c>
      <c r="G46" s="54">
        <f t="shared" si="1"/>
        <v>0.30609999999999998</v>
      </c>
    </row>
    <row r="47" spans="1:7" x14ac:dyDescent="0.25">
      <c r="A47" s="122" t="s">
        <v>130</v>
      </c>
      <c r="B47" s="132" t="s">
        <v>45</v>
      </c>
      <c r="C47" s="133" t="s">
        <v>14</v>
      </c>
      <c r="D47" s="128">
        <v>3745000</v>
      </c>
      <c r="E47" s="128">
        <v>1930973.53</v>
      </c>
      <c r="F47" s="129">
        <f t="shared" si="0"/>
        <v>1814026.47</v>
      </c>
      <c r="G47" s="54">
        <f t="shared" si="1"/>
        <v>0.51559999999999995</v>
      </c>
    </row>
    <row r="48" spans="1:7" ht="34.5" x14ac:dyDescent="0.25">
      <c r="A48" s="122" t="s">
        <v>131</v>
      </c>
      <c r="B48" s="132" t="s">
        <v>45</v>
      </c>
      <c r="C48" s="133" t="s">
        <v>86</v>
      </c>
      <c r="D48" s="128">
        <v>3596600</v>
      </c>
      <c r="E48" s="128">
        <v>1930973.53</v>
      </c>
      <c r="F48" s="129">
        <f t="shared" si="0"/>
        <v>1665626.47</v>
      </c>
      <c r="G48" s="54">
        <f t="shared" si="1"/>
        <v>0.53690000000000004</v>
      </c>
    </row>
    <row r="49" spans="1:7" ht="45.75" x14ac:dyDescent="0.25">
      <c r="A49" s="122" t="s">
        <v>132</v>
      </c>
      <c r="B49" s="132" t="s">
        <v>45</v>
      </c>
      <c r="C49" s="133" t="s">
        <v>85</v>
      </c>
      <c r="D49" s="128">
        <v>3596600</v>
      </c>
      <c r="E49" s="128">
        <v>1930973.53</v>
      </c>
      <c r="F49" s="129">
        <f t="shared" si="0"/>
        <v>1665626.47</v>
      </c>
      <c r="G49" s="54">
        <f t="shared" si="1"/>
        <v>0.53690000000000004</v>
      </c>
    </row>
    <row r="50" spans="1:7" ht="45.75" x14ac:dyDescent="0.25">
      <c r="A50" s="122" t="s">
        <v>338</v>
      </c>
      <c r="B50" s="132" t="s">
        <v>45</v>
      </c>
      <c r="C50" s="133" t="s">
        <v>337</v>
      </c>
      <c r="D50" s="128">
        <v>148400</v>
      </c>
      <c r="E50" s="128">
        <v>0</v>
      </c>
      <c r="F50" s="129">
        <f t="shared" si="0"/>
        <v>148400</v>
      </c>
      <c r="G50" s="54">
        <f t="shared" si="1"/>
        <v>0</v>
      </c>
    </row>
    <row r="51" spans="1:7" ht="57" x14ac:dyDescent="0.25">
      <c r="A51" s="122" t="s">
        <v>336</v>
      </c>
      <c r="B51" s="132" t="s">
        <v>45</v>
      </c>
      <c r="C51" s="133" t="s">
        <v>335</v>
      </c>
      <c r="D51" s="128">
        <v>148400</v>
      </c>
      <c r="E51" s="128">
        <v>0</v>
      </c>
      <c r="F51" s="129">
        <f t="shared" si="0"/>
        <v>148400</v>
      </c>
      <c r="G51" s="54">
        <f t="shared" si="1"/>
        <v>0</v>
      </c>
    </row>
    <row r="52" spans="1:7" ht="34.5" x14ac:dyDescent="0.25">
      <c r="A52" s="122" t="s">
        <v>133</v>
      </c>
      <c r="B52" s="132" t="s">
        <v>45</v>
      </c>
      <c r="C52" s="133" t="s">
        <v>103</v>
      </c>
      <c r="D52" s="128">
        <v>11822500</v>
      </c>
      <c r="E52" s="128">
        <v>7359696.46</v>
      </c>
      <c r="F52" s="129">
        <f t="shared" si="0"/>
        <v>4462803.54</v>
      </c>
      <c r="G52" s="54">
        <f t="shared" si="1"/>
        <v>0.62250000000000005</v>
      </c>
    </row>
    <row r="53" spans="1:7" ht="79.5" x14ac:dyDescent="0.25">
      <c r="A53" s="122" t="s">
        <v>134</v>
      </c>
      <c r="B53" s="132" t="s">
        <v>45</v>
      </c>
      <c r="C53" s="133" t="s">
        <v>75</v>
      </c>
      <c r="D53" s="128">
        <v>11442800</v>
      </c>
      <c r="E53" s="128">
        <v>7359696.46</v>
      </c>
      <c r="F53" s="129">
        <f t="shared" si="0"/>
        <v>4083103.54</v>
      </c>
      <c r="G53" s="54">
        <f t="shared" si="1"/>
        <v>0.64319999999999999</v>
      </c>
    </row>
    <row r="54" spans="1:7" ht="57" x14ac:dyDescent="0.25">
      <c r="A54" s="122" t="s">
        <v>135</v>
      </c>
      <c r="B54" s="132" t="s">
        <v>45</v>
      </c>
      <c r="C54" s="133" t="s">
        <v>50</v>
      </c>
      <c r="D54" s="128">
        <v>5895300</v>
      </c>
      <c r="E54" s="128">
        <v>4112585.84</v>
      </c>
      <c r="F54" s="129">
        <f t="shared" si="0"/>
        <v>1782714.1600000001</v>
      </c>
      <c r="G54" s="54">
        <f t="shared" si="1"/>
        <v>0.6976</v>
      </c>
    </row>
    <row r="55" spans="1:7" ht="68.25" x14ac:dyDescent="0.25">
      <c r="A55" s="122" t="s">
        <v>650</v>
      </c>
      <c r="B55" s="132" t="s">
        <v>45</v>
      </c>
      <c r="C55" s="133" t="s">
        <v>651</v>
      </c>
      <c r="D55" s="128">
        <v>5895300</v>
      </c>
      <c r="E55" s="128">
        <v>4112585.84</v>
      </c>
      <c r="F55" s="129">
        <f t="shared" si="0"/>
        <v>1782714.1600000001</v>
      </c>
      <c r="G55" s="54">
        <f t="shared" si="1"/>
        <v>0.6976</v>
      </c>
    </row>
    <row r="56" spans="1:7" ht="68.25" x14ac:dyDescent="0.25">
      <c r="A56" s="122" t="s">
        <v>136</v>
      </c>
      <c r="B56" s="132" t="s">
        <v>45</v>
      </c>
      <c r="C56" s="133" t="s">
        <v>48</v>
      </c>
      <c r="D56" s="128">
        <v>298100</v>
      </c>
      <c r="E56" s="128">
        <v>261674.17</v>
      </c>
      <c r="F56" s="129">
        <f t="shared" si="0"/>
        <v>36425.829999999987</v>
      </c>
      <c r="G56" s="54">
        <f t="shared" si="1"/>
        <v>0.87780000000000002</v>
      </c>
    </row>
    <row r="57" spans="1:7" ht="68.25" x14ac:dyDescent="0.25">
      <c r="A57" s="122" t="s">
        <v>652</v>
      </c>
      <c r="B57" s="132" t="s">
        <v>45</v>
      </c>
      <c r="C57" s="133" t="s">
        <v>653</v>
      </c>
      <c r="D57" s="128">
        <v>298100</v>
      </c>
      <c r="E57" s="128">
        <v>261674.17</v>
      </c>
      <c r="F57" s="129">
        <f t="shared" si="0"/>
        <v>36425.829999999987</v>
      </c>
      <c r="G57" s="54">
        <f t="shared" si="1"/>
        <v>0.87780000000000002</v>
      </c>
    </row>
    <row r="58" spans="1:7" ht="68.25" x14ac:dyDescent="0.25">
      <c r="A58" s="122" t="s">
        <v>137</v>
      </c>
      <c r="B58" s="132" t="s">
        <v>45</v>
      </c>
      <c r="C58" s="133" t="s">
        <v>29</v>
      </c>
      <c r="D58" s="128">
        <v>5249400</v>
      </c>
      <c r="E58" s="128">
        <v>2985436.45</v>
      </c>
      <c r="F58" s="129">
        <f t="shared" si="0"/>
        <v>2263963.5499999998</v>
      </c>
      <c r="G58" s="54">
        <f t="shared" si="1"/>
        <v>0.56869999999999998</v>
      </c>
    </row>
    <row r="59" spans="1:7" ht="57" x14ac:dyDescent="0.25">
      <c r="A59" s="122" t="s">
        <v>654</v>
      </c>
      <c r="B59" s="132" t="s">
        <v>45</v>
      </c>
      <c r="C59" s="133" t="s">
        <v>655</v>
      </c>
      <c r="D59" s="128">
        <v>5249400</v>
      </c>
      <c r="E59" s="128">
        <v>2985436.45</v>
      </c>
      <c r="F59" s="129">
        <f t="shared" si="0"/>
        <v>2263963.5499999998</v>
      </c>
      <c r="G59" s="54">
        <f t="shared" si="1"/>
        <v>0.56869999999999998</v>
      </c>
    </row>
    <row r="60" spans="1:7" ht="68.25" x14ac:dyDescent="0.25">
      <c r="A60" s="122" t="s">
        <v>334</v>
      </c>
      <c r="B60" s="132" t="s">
        <v>45</v>
      </c>
      <c r="C60" s="133" t="s">
        <v>333</v>
      </c>
      <c r="D60" s="128">
        <v>379700</v>
      </c>
      <c r="E60" s="128">
        <v>0</v>
      </c>
      <c r="F60" s="129">
        <f t="shared" si="0"/>
        <v>379700</v>
      </c>
      <c r="G60" s="54">
        <f t="shared" si="1"/>
        <v>0</v>
      </c>
    </row>
    <row r="61" spans="1:7" ht="68.25" x14ac:dyDescent="0.25">
      <c r="A61" s="122" t="s">
        <v>332</v>
      </c>
      <c r="B61" s="132" t="s">
        <v>45</v>
      </c>
      <c r="C61" s="133" t="s">
        <v>331</v>
      </c>
      <c r="D61" s="128">
        <v>379700</v>
      </c>
      <c r="E61" s="128">
        <v>0</v>
      </c>
      <c r="F61" s="129">
        <f t="shared" si="0"/>
        <v>379700</v>
      </c>
      <c r="G61" s="54">
        <f t="shared" si="1"/>
        <v>0</v>
      </c>
    </row>
    <row r="62" spans="1:7" ht="68.25" x14ac:dyDescent="0.25">
      <c r="A62" s="122" t="s">
        <v>656</v>
      </c>
      <c r="B62" s="132" t="s">
        <v>45</v>
      </c>
      <c r="C62" s="133" t="s">
        <v>657</v>
      </c>
      <c r="D62" s="128">
        <v>379700</v>
      </c>
      <c r="E62" s="128">
        <v>0</v>
      </c>
      <c r="F62" s="129">
        <f t="shared" si="0"/>
        <v>379700</v>
      </c>
      <c r="G62" s="54">
        <f t="shared" si="1"/>
        <v>0</v>
      </c>
    </row>
    <row r="63" spans="1:7" ht="23.25" x14ac:dyDescent="0.25">
      <c r="A63" s="122" t="s">
        <v>138</v>
      </c>
      <c r="B63" s="132" t="s">
        <v>45</v>
      </c>
      <c r="C63" s="133" t="s">
        <v>16</v>
      </c>
      <c r="D63" s="128">
        <v>1169700</v>
      </c>
      <c r="E63" s="128">
        <v>633412.41</v>
      </c>
      <c r="F63" s="129">
        <f t="shared" si="0"/>
        <v>536287.59</v>
      </c>
      <c r="G63" s="54">
        <f t="shared" si="1"/>
        <v>0.54149999999999998</v>
      </c>
    </row>
    <row r="64" spans="1:7" ht="23.25" x14ac:dyDescent="0.25">
      <c r="A64" s="122" t="s">
        <v>139</v>
      </c>
      <c r="B64" s="132" t="s">
        <v>45</v>
      </c>
      <c r="C64" s="133" t="s">
        <v>84</v>
      </c>
      <c r="D64" s="128">
        <v>1169700</v>
      </c>
      <c r="E64" s="128">
        <v>633412.41</v>
      </c>
      <c r="F64" s="129">
        <f t="shared" si="0"/>
        <v>536287.59</v>
      </c>
      <c r="G64" s="54">
        <f t="shared" si="1"/>
        <v>0.54149999999999998</v>
      </c>
    </row>
    <row r="65" spans="1:7" ht="23.25" x14ac:dyDescent="0.25">
      <c r="A65" s="122" t="s">
        <v>320</v>
      </c>
      <c r="B65" s="132" t="s">
        <v>45</v>
      </c>
      <c r="C65" s="133" t="s">
        <v>82</v>
      </c>
      <c r="D65" s="128">
        <v>313900</v>
      </c>
      <c r="E65" s="128">
        <v>211722.4</v>
      </c>
      <c r="F65" s="129">
        <f t="shared" si="0"/>
        <v>102177.60000000001</v>
      </c>
      <c r="G65" s="54">
        <f t="shared" si="1"/>
        <v>0.67449999999999999</v>
      </c>
    </row>
    <row r="66" spans="1:7" ht="23.25" x14ac:dyDescent="0.25">
      <c r="A66" s="122" t="s">
        <v>140</v>
      </c>
      <c r="B66" s="132" t="s">
        <v>45</v>
      </c>
      <c r="C66" s="133" t="s">
        <v>58</v>
      </c>
      <c r="D66" s="128">
        <v>0</v>
      </c>
      <c r="E66" s="128">
        <v>15149.61</v>
      </c>
      <c r="F66" s="129">
        <f t="shared" si="0"/>
        <v>-15149.61</v>
      </c>
      <c r="G66" s="54"/>
    </row>
    <row r="67" spans="1:7" ht="23.25" x14ac:dyDescent="0.25">
      <c r="A67" s="122" t="s">
        <v>141</v>
      </c>
      <c r="B67" s="132" t="s">
        <v>45</v>
      </c>
      <c r="C67" s="133" t="s">
        <v>57</v>
      </c>
      <c r="D67" s="128">
        <v>265600</v>
      </c>
      <c r="E67" s="128">
        <v>59420.63</v>
      </c>
      <c r="F67" s="129">
        <f t="shared" si="0"/>
        <v>206179.37</v>
      </c>
      <c r="G67" s="54">
        <f t="shared" si="1"/>
        <v>0.22370000000000001</v>
      </c>
    </row>
    <row r="68" spans="1:7" ht="23.25" x14ac:dyDescent="0.25">
      <c r="A68" s="122" t="s">
        <v>142</v>
      </c>
      <c r="B68" s="132" t="s">
        <v>45</v>
      </c>
      <c r="C68" s="133" t="s">
        <v>37</v>
      </c>
      <c r="D68" s="128">
        <v>590200</v>
      </c>
      <c r="E68" s="128">
        <v>347119.77</v>
      </c>
      <c r="F68" s="129">
        <f t="shared" si="0"/>
        <v>243080.22999999998</v>
      </c>
      <c r="G68" s="54">
        <f t="shared" si="1"/>
        <v>0.58809999999999996</v>
      </c>
    </row>
    <row r="69" spans="1:7" ht="23.25" x14ac:dyDescent="0.25">
      <c r="A69" s="122" t="s">
        <v>143</v>
      </c>
      <c r="B69" s="132" t="s">
        <v>45</v>
      </c>
      <c r="C69" s="133" t="s">
        <v>38</v>
      </c>
      <c r="D69" s="128">
        <v>0</v>
      </c>
      <c r="E69" s="128">
        <v>92830.17</v>
      </c>
      <c r="F69" s="129">
        <f t="shared" si="0"/>
        <v>-92830.17</v>
      </c>
      <c r="G69" s="54"/>
    </row>
    <row r="70" spans="1:7" x14ac:dyDescent="0.25">
      <c r="A70" s="122" t="s">
        <v>144</v>
      </c>
      <c r="B70" s="132" t="s">
        <v>45</v>
      </c>
      <c r="C70" s="133" t="s">
        <v>31</v>
      </c>
      <c r="D70" s="128">
        <v>0</v>
      </c>
      <c r="E70" s="128">
        <v>92830.17</v>
      </c>
      <c r="F70" s="129">
        <f t="shared" si="0"/>
        <v>-92830.17</v>
      </c>
      <c r="G70" s="54"/>
    </row>
    <row r="71" spans="1:7" x14ac:dyDescent="0.25">
      <c r="A71" s="122" t="s">
        <v>145</v>
      </c>
      <c r="B71" s="132" t="s">
        <v>45</v>
      </c>
      <c r="C71" s="133" t="s">
        <v>79</v>
      </c>
      <c r="D71" s="128">
        <v>0</v>
      </c>
      <c r="E71" s="128">
        <v>92830.17</v>
      </c>
      <c r="F71" s="129">
        <f t="shared" si="0"/>
        <v>-92830.17</v>
      </c>
      <c r="G71" s="54"/>
    </row>
    <row r="72" spans="1:7" ht="23.25" x14ac:dyDescent="0.25">
      <c r="A72" s="122" t="s">
        <v>658</v>
      </c>
      <c r="B72" s="132" t="s">
        <v>45</v>
      </c>
      <c r="C72" s="133" t="s">
        <v>659</v>
      </c>
      <c r="D72" s="128">
        <v>0</v>
      </c>
      <c r="E72" s="128">
        <v>92830.17</v>
      </c>
      <c r="F72" s="129">
        <f t="shared" si="0"/>
        <v>-92830.17</v>
      </c>
      <c r="G72" s="54"/>
    </row>
    <row r="73" spans="1:7" ht="23.25" x14ac:dyDescent="0.25">
      <c r="A73" s="122" t="s">
        <v>146</v>
      </c>
      <c r="B73" s="132" t="s">
        <v>45</v>
      </c>
      <c r="C73" s="133" t="s">
        <v>80</v>
      </c>
      <c r="D73" s="128">
        <v>20000</v>
      </c>
      <c r="E73" s="128">
        <v>4393944.3099999996</v>
      </c>
      <c r="F73" s="129">
        <f t="shared" si="0"/>
        <v>-4373944.3099999996</v>
      </c>
      <c r="G73" s="54">
        <f t="shared" si="1"/>
        <v>219.69720000000001</v>
      </c>
    </row>
    <row r="74" spans="1:7" ht="68.25" x14ac:dyDescent="0.25">
      <c r="A74" s="122" t="s">
        <v>1083</v>
      </c>
      <c r="B74" s="132" t="s">
        <v>45</v>
      </c>
      <c r="C74" s="133" t="s">
        <v>1084</v>
      </c>
      <c r="D74" s="128">
        <v>0</v>
      </c>
      <c r="E74" s="128">
        <v>4393747.3099999996</v>
      </c>
      <c r="F74" s="129">
        <f t="shared" si="0"/>
        <v>-4393747.3099999996</v>
      </c>
      <c r="G74" s="54"/>
    </row>
    <row r="75" spans="1:7" ht="79.5" x14ac:dyDescent="0.25">
      <c r="A75" s="122" t="s">
        <v>1085</v>
      </c>
      <c r="B75" s="132" t="s">
        <v>45</v>
      </c>
      <c r="C75" s="133" t="s">
        <v>1086</v>
      </c>
      <c r="D75" s="128">
        <v>0</v>
      </c>
      <c r="E75" s="128">
        <v>4393747.3099999996</v>
      </c>
      <c r="F75" s="129">
        <f t="shared" si="0"/>
        <v>-4393747.3099999996</v>
      </c>
      <c r="G75" s="54"/>
    </row>
    <row r="76" spans="1:7" ht="79.5" x14ac:dyDescent="0.25">
      <c r="A76" s="122" t="s">
        <v>1087</v>
      </c>
      <c r="B76" s="132" t="s">
        <v>45</v>
      </c>
      <c r="C76" s="133" t="s">
        <v>1088</v>
      </c>
      <c r="D76" s="128">
        <v>0</v>
      </c>
      <c r="E76" s="128">
        <v>4393747.3099999996</v>
      </c>
      <c r="F76" s="129">
        <f t="shared" si="0"/>
        <v>-4393747.3099999996</v>
      </c>
      <c r="G76" s="54"/>
    </row>
    <row r="77" spans="1:7" ht="23.25" x14ac:dyDescent="0.25">
      <c r="A77" s="122" t="s">
        <v>147</v>
      </c>
      <c r="B77" s="132" t="s">
        <v>45</v>
      </c>
      <c r="C77" s="133" t="s">
        <v>26</v>
      </c>
      <c r="D77" s="128">
        <v>20000</v>
      </c>
      <c r="E77" s="128">
        <v>197</v>
      </c>
      <c r="F77" s="129">
        <f t="shared" si="0"/>
        <v>19803</v>
      </c>
      <c r="G77" s="54">
        <f t="shared" si="1"/>
        <v>9.9000000000000008E-3</v>
      </c>
    </row>
    <row r="78" spans="1:7" ht="34.5" x14ac:dyDescent="0.25">
      <c r="A78" s="122" t="s">
        <v>148</v>
      </c>
      <c r="B78" s="132" t="s">
        <v>45</v>
      </c>
      <c r="C78" s="133" t="s">
        <v>23</v>
      </c>
      <c r="D78" s="128">
        <v>20000</v>
      </c>
      <c r="E78" s="128">
        <v>197</v>
      </c>
      <c r="F78" s="129">
        <f t="shared" si="0"/>
        <v>19803</v>
      </c>
      <c r="G78" s="54">
        <f t="shared" si="1"/>
        <v>9.9000000000000008E-3</v>
      </c>
    </row>
    <row r="79" spans="1:7" ht="45.75" x14ac:dyDescent="0.25">
      <c r="A79" s="122" t="s">
        <v>660</v>
      </c>
      <c r="B79" s="132" t="s">
        <v>45</v>
      </c>
      <c r="C79" s="133" t="s">
        <v>661</v>
      </c>
      <c r="D79" s="128">
        <v>20000</v>
      </c>
      <c r="E79" s="128">
        <v>197</v>
      </c>
      <c r="F79" s="129">
        <f t="shared" si="0"/>
        <v>19803</v>
      </c>
      <c r="G79" s="54">
        <f t="shared" si="1"/>
        <v>9.9000000000000008E-3</v>
      </c>
    </row>
    <row r="80" spans="1:7" x14ac:dyDescent="0.25">
      <c r="A80" s="122" t="s">
        <v>149</v>
      </c>
      <c r="B80" s="132" t="s">
        <v>45</v>
      </c>
      <c r="C80" s="133" t="s">
        <v>34</v>
      </c>
      <c r="D80" s="128">
        <v>2174500</v>
      </c>
      <c r="E80" s="128">
        <v>1713363.85</v>
      </c>
      <c r="F80" s="129">
        <f t="shared" si="0"/>
        <v>461136.14999999991</v>
      </c>
      <c r="G80" s="54">
        <f t="shared" si="1"/>
        <v>0.78790000000000004</v>
      </c>
    </row>
    <row r="81" spans="1:7" ht="23.25" x14ac:dyDescent="0.25">
      <c r="A81" s="122" t="s">
        <v>150</v>
      </c>
      <c r="B81" s="132" t="s">
        <v>45</v>
      </c>
      <c r="C81" s="133" t="s">
        <v>9</v>
      </c>
      <c r="D81" s="128">
        <v>103400</v>
      </c>
      <c r="E81" s="128">
        <v>47532.31</v>
      </c>
      <c r="F81" s="129">
        <f t="shared" si="0"/>
        <v>55867.69</v>
      </c>
      <c r="G81" s="54">
        <f t="shared" si="1"/>
        <v>0.4597</v>
      </c>
    </row>
    <row r="82" spans="1:7" ht="68.25" x14ac:dyDescent="0.25">
      <c r="A82" s="122" t="s">
        <v>321</v>
      </c>
      <c r="B82" s="132" t="s">
        <v>45</v>
      </c>
      <c r="C82" s="133" t="s">
        <v>94</v>
      </c>
      <c r="D82" s="128">
        <v>103400</v>
      </c>
      <c r="E82" s="128">
        <v>31767.91</v>
      </c>
      <c r="F82" s="129">
        <f t="shared" ref="F82:F138" si="2">D82-E82</f>
        <v>71632.09</v>
      </c>
      <c r="G82" s="54">
        <f t="shared" ref="G82:G138" si="3">ROUND(E82/D82,4)</f>
        <v>0.30719999999999997</v>
      </c>
    </row>
    <row r="83" spans="1:7" ht="45.75" x14ac:dyDescent="0.25">
      <c r="A83" s="122" t="s">
        <v>151</v>
      </c>
      <c r="B83" s="132" t="s">
        <v>45</v>
      </c>
      <c r="C83" s="133" t="s">
        <v>66</v>
      </c>
      <c r="D83" s="128">
        <v>0</v>
      </c>
      <c r="E83" s="128">
        <v>15764.4</v>
      </c>
      <c r="F83" s="129">
        <f t="shared" si="2"/>
        <v>-15764.4</v>
      </c>
      <c r="G83" s="54"/>
    </row>
    <row r="84" spans="1:7" ht="57" x14ac:dyDescent="0.25">
      <c r="A84" s="122" t="s">
        <v>152</v>
      </c>
      <c r="B84" s="132" t="s">
        <v>45</v>
      </c>
      <c r="C84" s="133" t="s">
        <v>102</v>
      </c>
      <c r="D84" s="128">
        <v>57100</v>
      </c>
      <c r="E84" s="128">
        <v>25000</v>
      </c>
      <c r="F84" s="129">
        <f t="shared" si="2"/>
        <v>32100</v>
      </c>
      <c r="G84" s="54">
        <f t="shared" si="3"/>
        <v>0.43780000000000002</v>
      </c>
    </row>
    <row r="85" spans="1:7" ht="57" x14ac:dyDescent="0.25">
      <c r="A85" s="122" t="s">
        <v>153</v>
      </c>
      <c r="B85" s="132" t="s">
        <v>45</v>
      </c>
      <c r="C85" s="133" t="s">
        <v>97</v>
      </c>
      <c r="D85" s="128">
        <v>30000</v>
      </c>
      <c r="E85" s="128">
        <v>55000</v>
      </c>
      <c r="F85" s="129">
        <f t="shared" si="2"/>
        <v>-25000</v>
      </c>
      <c r="G85" s="54">
        <f t="shared" si="3"/>
        <v>1.8332999999999999</v>
      </c>
    </row>
    <row r="86" spans="1:7" ht="45.75" x14ac:dyDescent="0.25">
      <c r="A86" s="122" t="s">
        <v>154</v>
      </c>
      <c r="B86" s="132" t="s">
        <v>45</v>
      </c>
      <c r="C86" s="133" t="s">
        <v>96</v>
      </c>
      <c r="D86" s="128">
        <v>30000</v>
      </c>
      <c r="E86" s="128">
        <v>55000</v>
      </c>
      <c r="F86" s="129">
        <f t="shared" si="2"/>
        <v>-25000</v>
      </c>
      <c r="G86" s="54">
        <f t="shared" si="3"/>
        <v>1.8332999999999999</v>
      </c>
    </row>
    <row r="87" spans="1:7" ht="90.75" x14ac:dyDescent="0.25">
      <c r="A87" s="122" t="s">
        <v>155</v>
      </c>
      <c r="B87" s="132" t="s">
        <v>45</v>
      </c>
      <c r="C87" s="133" t="s">
        <v>32</v>
      </c>
      <c r="D87" s="128">
        <v>150000</v>
      </c>
      <c r="E87" s="128">
        <v>268000</v>
      </c>
      <c r="F87" s="129">
        <f t="shared" si="2"/>
        <v>-118000</v>
      </c>
      <c r="G87" s="54">
        <f t="shared" si="3"/>
        <v>1.7867</v>
      </c>
    </row>
    <row r="88" spans="1:7" ht="34.5" x14ac:dyDescent="0.25">
      <c r="A88" s="122" t="s">
        <v>156</v>
      </c>
      <c r="B88" s="132" t="s">
        <v>45</v>
      </c>
      <c r="C88" s="133" t="s">
        <v>91</v>
      </c>
      <c r="D88" s="128">
        <v>10000</v>
      </c>
      <c r="E88" s="128">
        <v>0</v>
      </c>
      <c r="F88" s="129">
        <f t="shared" si="2"/>
        <v>10000</v>
      </c>
      <c r="G88" s="54">
        <f t="shared" si="3"/>
        <v>0</v>
      </c>
    </row>
    <row r="89" spans="1:7" ht="34.5" x14ac:dyDescent="0.25">
      <c r="A89" s="122" t="s">
        <v>157</v>
      </c>
      <c r="B89" s="132" t="s">
        <v>45</v>
      </c>
      <c r="C89" s="133" t="s">
        <v>158</v>
      </c>
      <c r="D89" s="128">
        <v>30000</v>
      </c>
      <c r="E89" s="128">
        <v>0</v>
      </c>
      <c r="F89" s="129">
        <f t="shared" si="2"/>
        <v>30000</v>
      </c>
      <c r="G89" s="54">
        <f t="shared" si="3"/>
        <v>0</v>
      </c>
    </row>
    <row r="90" spans="1:7" ht="23.25" x14ac:dyDescent="0.25">
      <c r="A90" s="122" t="s">
        <v>159</v>
      </c>
      <c r="B90" s="132" t="s">
        <v>45</v>
      </c>
      <c r="C90" s="133" t="s">
        <v>63</v>
      </c>
      <c r="D90" s="128">
        <v>110000</v>
      </c>
      <c r="E90" s="128">
        <v>268000</v>
      </c>
      <c r="F90" s="129">
        <f t="shared" si="2"/>
        <v>-158000</v>
      </c>
      <c r="G90" s="54">
        <f t="shared" si="3"/>
        <v>2.4363999999999999</v>
      </c>
    </row>
    <row r="91" spans="1:7" ht="45.75" x14ac:dyDescent="0.25">
      <c r="A91" s="122" t="s">
        <v>160</v>
      </c>
      <c r="B91" s="132" t="s">
        <v>45</v>
      </c>
      <c r="C91" s="133" t="s">
        <v>11</v>
      </c>
      <c r="D91" s="128">
        <v>504000</v>
      </c>
      <c r="E91" s="128">
        <v>123000</v>
      </c>
      <c r="F91" s="129">
        <f t="shared" si="2"/>
        <v>381000</v>
      </c>
      <c r="G91" s="54">
        <f t="shared" si="3"/>
        <v>0.24399999999999999</v>
      </c>
    </row>
    <row r="92" spans="1:7" ht="23.25" x14ac:dyDescent="0.25">
      <c r="A92" s="122" t="s">
        <v>983</v>
      </c>
      <c r="B92" s="132" t="s">
        <v>45</v>
      </c>
      <c r="C92" s="133" t="s">
        <v>984</v>
      </c>
      <c r="D92" s="128">
        <v>0</v>
      </c>
      <c r="E92" s="128">
        <v>7525.22</v>
      </c>
      <c r="F92" s="129">
        <f t="shared" si="2"/>
        <v>-7525.22</v>
      </c>
      <c r="G92" s="54"/>
    </row>
    <row r="93" spans="1:7" ht="23.25" x14ac:dyDescent="0.25">
      <c r="A93" s="122" t="s">
        <v>985</v>
      </c>
      <c r="B93" s="132" t="s">
        <v>45</v>
      </c>
      <c r="C93" s="133" t="s">
        <v>986</v>
      </c>
      <c r="D93" s="128">
        <v>0</v>
      </c>
      <c r="E93" s="128">
        <v>7525.22</v>
      </c>
      <c r="F93" s="129">
        <f t="shared" si="2"/>
        <v>-7525.22</v>
      </c>
      <c r="G93" s="54"/>
    </row>
    <row r="94" spans="1:7" ht="23.25" x14ac:dyDescent="0.25">
      <c r="A94" s="122" t="s">
        <v>987</v>
      </c>
      <c r="B94" s="132" t="s">
        <v>45</v>
      </c>
      <c r="C94" s="133" t="s">
        <v>988</v>
      </c>
      <c r="D94" s="128">
        <v>0</v>
      </c>
      <c r="E94" s="128">
        <v>22300</v>
      </c>
      <c r="F94" s="129">
        <f t="shared" si="2"/>
        <v>-22300</v>
      </c>
      <c r="G94" s="54"/>
    </row>
    <row r="95" spans="1:7" ht="34.5" x14ac:dyDescent="0.25">
      <c r="A95" s="122" t="s">
        <v>989</v>
      </c>
      <c r="B95" s="132" t="s">
        <v>45</v>
      </c>
      <c r="C95" s="133" t="s">
        <v>990</v>
      </c>
      <c r="D95" s="128">
        <v>0</v>
      </c>
      <c r="E95" s="128">
        <v>22300</v>
      </c>
      <c r="F95" s="129">
        <f t="shared" si="2"/>
        <v>-22300</v>
      </c>
      <c r="G95" s="54"/>
    </row>
    <row r="96" spans="1:7" ht="57" x14ac:dyDescent="0.25">
      <c r="A96" s="122" t="s">
        <v>991</v>
      </c>
      <c r="B96" s="132" t="s">
        <v>45</v>
      </c>
      <c r="C96" s="133" t="s">
        <v>992</v>
      </c>
      <c r="D96" s="128">
        <v>0</v>
      </c>
      <c r="E96" s="128">
        <v>5600</v>
      </c>
      <c r="F96" s="129">
        <f t="shared" si="2"/>
        <v>-5600</v>
      </c>
      <c r="G96" s="54"/>
    </row>
    <row r="97" spans="1:7" ht="23.25" x14ac:dyDescent="0.25">
      <c r="A97" s="122" t="s">
        <v>161</v>
      </c>
      <c r="B97" s="132" t="s">
        <v>45</v>
      </c>
      <c r="C97" s="133" t="s">
        <v>98</v>
      </c>
      <c r="D97" s="128">
        <v>1330000</v>
      </c>
      <c r="E97" s="128">
        <v>1159406.32</v>
      </c>
      <c r="F97" s="129">
        <f t="shared" si="2"/>
        <v>170593.67999999993</v>
      </c>
      <c r="G97" s="54">
        <f t="shared" si="3"/>
        <v>0.87170000000000003</v>
      </c>
    </row>
    <row r="98" spans="1:7" ht="34.5" x14ac:dyDescent="0.25">
      <c r="A98" s="122" t="s">
        <v>662</v>
      </c>
      <c r="B98" s="132" t="s">
        <v>45</v>
      </c>
      <c r="C98" s="133" t="s">
        <v>663</v>
      </c>
      <c r="D98" s="128">
        <v>1330000</v>
      </c>
      <c r="E98" s="128">
        <v>1159406.32</v>
      </c>
      <c r="F98" s="129">
        <f t="shared" si="2"/>
        <v>170593.67999999993</v>
      </c>
      <c r="G98" s="54">
        <f t="shared" si="3"/>
        <v>0.87170000000000003</v>
      </c>
    </row>
    <row r="99" spans="1:7" x14ac:dyDescent="0.25">
      <c r="A99" s="122" t="s">
        <v>322</v>
      </c>
      <c r="B99" s="132" t="s">
        <v>45</v>
      </c>
      <c r="C99" s="133" t="s">
        <v>323</v>
      </c>
      <c r="D99" s="128">
        <v>330000</v>
      </c>
      <c r="E99" s="128">
        <v>30207.5</v>
      </c>
      <c r="F99" s="129">
        <f t="shared" si="2"/>
        <v>299792.5</v>
      </c>
      <c r="G99" s="54">
        <f t="shared" si="3"/>
        <v>9.1499999999999998E-2</v>
      </c>
    </row>
    <row r="100" spans="1:7" x14ac:dyDescent="0.25">
      <c r="A100" s="122" t="s">
        <v>324</v>
      </c>
      <c r="B100" s="132" t="s">
        <v>45</v>
      </c>
      <c r="C100" s="133" t="s">
        <v>325</v>
      </c>
      <c r="D100" s="128">
        <v>0</v>
      </c>
      <c r="E100" s="128">
        <v>27657.5</v>
      </c>
      <c r="F100" s="129">
        <f t="shared" si="2"/>
        <v>-27657.5</v>
      </c>
      <c r="G100" s="54"/>
    </row>
    <row r="101" spans="1:7" ht="23.25" x14ac:dyDescent="0.25">
      <c r="A101" s="122" t="s">
        <v>664</v>
      </c>
      <c r="B101" s="132" t="s">
        <v>45</v>
      </c>
      <c r="C101" s="133" t="s">
        <v>665</v>
      </c>
      <c r="D101" s="128">
        <v>0</v>
      </c>
      <c r="E101" s="128">
        <v>27657.5</v>
      </c>
      <c r="F101" s="129">
        <f t="shared" si="2"/>
        <v>-27657.5</v>
      </c>
      <c r="G101" s="54"/>
    </row>
    <row r="102" spans="1:7" x14ac:dyDescent="0.25">
      <c r="A102" s="122" t="s">
        <v>326</v>
      </c>
      <c r="B102" s="132" t="s">
        <v>45</v>
      </c>
      <c r="C102" s="133" t="s">
        <v>327</v>
      </c>
      <c r="D102" s="128">
        <v>330000</v>
      </c>
      <c r="E102" s="128">
        <v>2550</v>
      </c>
      <c r="F102" s="129">
        <f t="shared" si="2"/>
        <v>327450</v>
      </c>
      <c r="G102" s="54">
        <f t="shared" si="3"/>
        <v>7.7000000000000002E-3</v>
      </c>
    </row>
    <row r="103" spans="1:7" ht="23.25" x14ac:dyDescent="0.25">
      <c r="A103" s="122" t="s">
        <v>666</v>
      </c>
      <c r="B103" s="132" t="s">
        <v>45</v>
      </c>
      <c r="C103" s="133" t="s">
        <v>667</v>
      </c>
      <c r="D103" s="128">
        <v>330000</v>
      </c>
      <c r="E103" s="128">
        <v>2550</v>
      </c>
      <c r="F103" s="129">
        <f t="shared" si="2"/>
        <v>327450</v>
      </c>
      <c r="G103" s="54">
        <f t="shared" si="3"/>
        <v>7.7000000000000002E-3</v>
      </c>
    </row>
    <row r="104" spans="1:7" x14ac:dyDescent="0.25">
      <c r="A104" s="122" t="s">
        <v>162</v>
      </c>
      <c r="B104" s="132" t="s">
        <v>45</v>
      </c>
      <c r="C104" s="133" t="s">
        <v>61</v>
      </c>
      <c r="D104" s="128">
        <v>747699374</v>
      </c>
      <c r="E104" s="128">
        <v>487965237.97000003</v>
      </c>
      <c r="F104" s="129">
        <f t="shared" si="2"/>
        <v>259734136.02999997</v>
      </c>
      <c r="G104" s="54">
        <f t="shared" si="3"/>
        <v>0.65259999999999996</v>
      </c>
    </row>
    <row r="105" spans="1:7" ht="34.5" x14ac:dyDescent="0.25">
      <c r="A105" s="122" t="s">
        <v>163</v>
      </c>
      <c r="B105" s="132" t="s">
        <v>45</v>
      </c>
      <c r="C105" s="133" t="s">
        <v>15</v>
      </c>
      <c r="D105" s="128">
        <v>672335074</v>
      </c>
      <c r="E105" s="128">
        <v>464596987.97000003</v>
      </c>
      <c r="F105" s="129">
        <f t="shared" si="2"/>
        <v>207738086.02999997</v>
      </c>
      <c r="G105" s="54">
        <f t="shared" si="3"/>
        <v>0.69099999999999995</v>
      </c>
    </row>
    <row r="106" spans="1:7" ht="23.25" x14ac:dyDescent="0.25">
      <c r="A106" s="122" t="s">
        <v>668</v>
      </c>
      <c r="B106" s="132" t="s">
        <v>45</v>
      </c>
      <c r="C106" s="133" t="s">
        <v>25</v>
      </c>
      <c r="D106" s="128">
        <v>162677000</v>
      </c>
      <c r="E106" s="128">
        <v>125090000</v>
      </c>
      <c r="F106" s="129">
        <f t="shared" si="2"/>
        <v>37587000</v>
      </c>
      <c r="G106" s="54">
        <f t="shared" si="3"/>
        <v>0.76890000000000003</v>
      </c>
    </row>
    <row r="107" spans="1:7" x14ac:dyDescent="0.25">
      <c r="A107" s="122" t="s">
        <v>164</v>
      </c>
      <c r="B107" s="132" t="s">
        <v>45</v>
      </c>
      <c r="C107" s="133" t="s">
        <v>10</v>
      </c>
      <c r="D107" s="128">
        <v>136224000</v>
      </c>
      <c r="E107" s="128">
        <v>105254000</v>
      </c>
      <c r="F107" s="129">
        <f t="shared" si="2"/>
        <v>30970000</v>
      </c>
      <c r="G107" s="54">
        <f t="shared" si="3"/>
        <v>0.77270000000000005</v>
      </c>
    </row>
    <row r="108" spans="1:7" ht="23.25" x14ac:dyDescent="0.25">
      <c r="A108" s="122" t="s">
        <v>669</v>
      </c>
      <c r="B108" s="132" t="s">
        <v>45</v>
      </c>
      <c r="C108" s="133" t="s">
        <v>670</v>
      </c>
      <c r="D108" s="128">
        <v>136224000</v>
      </c>
      <c r="E108" s="128">
        <v>105254000</v>
      </c>
      <c r="F108" s="129">
        <f t="shared" si="2"/>
        <v>30970000</v>
      </c>
      <c r="G108" s="54">
        <f t="shared" si="3"/>
        <v>0.77270000000000005</v>
      </c>
    </row>
    <row r="109" spans="1:7" ht="23.25" x14ac:dyDescent="0.25">
      <c r="A109" s="122" t="s">
        <v>165</v>
      </c>
      <c r="B109" s="132" t="s">
        <v>45</v>
      </c>
      <c r="C109" s="133" t="s">
        <v>78</v>
      </c>
      <c r="D109" s="128">
        <v>26453000</v>
      </c>
      <c r="E109" s="128">
        <v>19836000</v>
      </c>
      <c r="F109" s="129">
        <f t="shared" si="2"/>
        <v>6617000</v>
      </c>
      <c r="G109" s="54">
        <f t="shared" si="3"/>
        <v>0.74990000000000001</v>
      </c>
    </row>
    <row r="110" spans="1:7" ht="23.25" x14ac:dyDescent="0.25">
      <c r="A110" s="122" t="s">
        <v>671</v>
      </c>
      <c r="B110" s="132" t="s">
        <v>45</v>
      </c>
      <c r="C110" s="133" t="s">
        <v>672</v>
      </c>
      <c r="D110" s="128">
        <v>26453000</v>
      </c>
      <c r="E110" s="128">
        <v>19836000</v>
      </c>
      <c r="F110" s="129">
        <f t="shared" si="2"/>
        <v>6617000</v>
      </c>
      <c r="G110" s="54">
        <f t="shared" si="3"/>
        <v>0.74990000000000001</v>
      </c>
    </row>
    <row r="111" spans="1:7" ht="23.25" x14ac:dyDescent="0.25">
      <c r="A111" s="122" t="s">
        <v>166</v>
      </c>
      <c r="B111" s="132" t="s">
        <v>45</v>
      </c>
      <c r="C111" s="133" t="s">
        <v>18</v>
      </c>
      <c r="D111" s="128">
        <v>232388674</v>
      </c>
      <c r="E111" s="128">
        <v>158059592</v>
      </c>
      <c r="F111" s="129">
        <f t="shared" si="2"/>
        <v>74329082</v>
      </c>
      <c r="G111" s="54">
        <f t="shared" si="3"/>
        <v>0.68020000000000003</v>
      </c>
    </row>
    <row r="112" spans="1:7" ht="34.5" x14ac:dyDescent="0.25">
      <c r="A112" s="122" t="s">
        <v>1089</v>
      </c>
      <c r="B112" s="132" t="s">
        <v>45</v>
      </c>
      <c r="C112" s="133" t="s">
        <v>1090</v>
      </c>
      <c r="D112" s="128">
        <v>6356204</v>
      </c>
      <c r="E112" s="128">
        <v>6356204</v>
      </c>
      <c r="F112" s="129">
        <f t="shared" si="2"/>
        <v>0</v>
      </c>
      <c r="G112" s="54">
        <f t="shared" si="3"/>
        <v>1</v>
      </c>
    </row>
    <row r="113" spans="1:7" ht="34.5" x14ac:dyDescent="0.25">
      <c r="A113" s="122" t="s">
        <v>1091</v>
      </c>
      <c r="B113" s="132" t="s">
        <v>45</v>
      </c>
      <c r="C113" s="133" t="s">
        <v>1092</v>
      </c>
      <c r="D113" s="128">
        <v>6356204</v>
      </c>
      <c r="E113" s="128">
        <v>6356204</v>
      </c>
      <c r="F113" s="129">
        <f t="shared" si="2"/>
        <v>0</v>
      </c>
      <c r="G113" s="54">
        <f t="shared" si="3"/>
        <v>1</v>
      </c>
    </row>
    <row r="114" spans="1:7" x14ac:dyDescent="0.25">
      <c r="A114" s="122" t="s">
        <v>167</v>
      </c>
      <c r="B114" s="132" t="s">
        <v>45</v>
      </c>
      <c r="C114" s="133" t="s">
        <v>60</v>
      </c>
      <c r="D114" s="128">
        <v>226032470</v>
      </c>
      <c r="E114" s="128">
        <v>151703388</v>
      </c>
      <c r="F114" s="129">
        <f t="shared" si="2"/>
        <v>74329082</v>
      </c>
      <c r="G114" s="54">
        <f t="shared" si="3"/>
        <v>0.67120000000000002</v>
      </c>
    </row>
    <row r="115" spans="1:7" x14ac:dyDescent="0.25">
      <c r="A115" s="122" t="s">
        <v>673</v>
      </c>
      <c r="B115" s="132" t="s">
        <v>45</v>
      </c>
      <c r="C115" s="133" t="s">
        <v>674</v>
      </c>
      <c r="D115" s="128">
        <v>226032470</v>
      </c>
      <c r="E115" s="128">
        <v>151703388</v>
      </c>
      <c r="F115" s="129">
        <f t="shared" si="2"/>
        <v>74329082</v>
      </c>
      <c r="G115" s="54">
        <f t="shared" si="3"/>
        <v>0.67120000000000002</v>
      </c>
    </row>
    <row r="116" spans="1:7" ht="23.25" x14ac:dyDescent="0.25">
      <c r="A116" s="122" t="s">
        <v>675</v>
      </c>
      <c r="B116" s="132" t="s">
        <v>45</v>
      </c>
      <c r="C116" s="133" t="s">
        <v>13</v>
      </c>
      <c r="D116" s="128">
        <v>265501900</v>
      </c>
      <c r="E116" s="128">
        <v>175867847.97</v>
      </c>
      <c r="F116" s="129">
        <f t="shared" si="2"/>
        <v>89634052.030000001</v>
      </c>
      <c r="G116" s="54">
        <f t="shared" si="3"/>
        <v>0.66239999999999999</v>
      </c>
    </row>
    <row r="117" spans="1:7" ht="23.25" x14ac:dyDescent="0.25">
      <c r="A117" s="122" t="s">
        <v>168</v>
      </c>
      <c r="B117" s="132" t="s">
        <v>45</v>
      </c>
      <c r="C117" s="133" t="s">
        <v>95</v>
      </c>
      <c r="D117" s="128">
        <v>1091700</v>
      </c>
      <c r="E117" s="128">
        <v>799100</v>
      </c>
      <c r="F117" s="129">
        <f t="shared" si="2"/>
        <v>292600</v>
      </c>
      <c r="G117" s="54">
        <f t="shared" si="3"/>
        <v>0.73199999999999998</v>
      </c>
    </row>
    <row r="118" spans="1:7" ht="34.5" x14ac:dyDescent="0.25">
      <c r="A118" s="122" t="s">
        <v>676</v>
      </c>
      <c r="B118" s="132" t="s">
        <v>45</v>
      </c>
      <c r="C118" s="133" t="s">
        <v>677</v>
      </c>
      <c r="D118" s="128">
        <v>1091700</v>
      </c>
      <c r="E118" s="128">
        <v>799100</v>
      </c>
      <c r="F118" s="129">
        <f t="shared" si="2"/>
        <v>292600</v>
      </c>
      <c r="G118" s="54">
        <f t="shared" si="3"/>
        <v>0.73199999999999998</v>
      </c>
    </row>
    <row r="119" spans="1:7" ht="45.75" x14ac:dyDescent="0.25">
      <c r="A119" s="122" t="s">
        <v>993</v>
      </c>
      <c r="B119" s="132" t="s">
        <v>45</v>
      </c>
      <c r="C119" s="133" t="s">
        <v>994</v>
      </c>
      <c r="D119" s="128">
        <v>61000</v>
      </c>
      <c r="E119" s="128">
        <v>61000</v>
      </c>
      <c r="F119" s="129">
        <f t="shared" si="2"/>
        <v>0</v>
      </c>
      <c r="G119" s="54">
        <f t="shared" si="3"/>
        <v>1</v>
      </c>
    </row>
    <row r="120" spans="1:7" ht="45.75" x14ac:dyDescent="0.25">
      <c r="A120" s="122" t="s">
        <v>995</v>
      </c>
      <c r="B120" s="132" t="s">
        <v>45</v>
      </c>
      <c r="C120" s="133" t="s">
        <v>996</v>
      </c>
      <c r="D120" s="128">
        <v>61000</v>
      </c>
      <c r="E120" s="128">
        <v>61000</v>
      </c>
      <c r="F120" s="129">
        <f t="shared" si="2"/>
        <v>0</v>
      </c>
      <c r="G120" s="54">
        <f t="shared" si="3"/>
        <v>1</v>
      </c>
    </row>
    <row r="121" spans="1:7" ht="34.5" x14ac:dyDescent="0.25">
      <c r="A121" s="122" t="s">
        <v>169</v>
      </c>
      <c r="B121" s="132" t="s">
        <v>45</v>
      </c>
      <c r="C121" s="133" t="s">
        <v>55</v>
      </c>
      <c r="D121" s="128">
        <v>264082700</v>
      </c>
      <c r="E121" s="128">
        <v>174910307.97</v>
      </c>
      <c r="F121" s="129">
        <f t="shared" si="2"/>
        <v>89172392.030000001</v>
      </c>
      <c r="G121" s="54">
        <f t="shared" si="3"/>
        <v>0.6623</v>
      </c>
    </row>
    <row r="122" spans="1:7" ht="34.5" x14ac:dyDescent="0.25">
      <c r="A122" s="122" t="s">
        <v>678</v>
      </c>
      <c r="B122" s="132" t="s">
        <v>45</v>
      </c>
      <c r="C122" s="133" t="s">
        <v>679</v>
      </c>
      <c r="D122" s="128">
        <v>264082700</v>
      </c>
      <c r="E122" s="128">
        <v>174910307.97</v>
      </c>
      <c r="F122" s="129">
        <f t="shared" si="2"/>
        <v>89172392.030000001</v>
      </c>
      <c r="G122" s="54">
        <f t="shared" si="3"/>
        <v>0.6623</v>
      </c>
    </row>
    <row r="123" spans="1:7" ht="23.25" x14ac:dyDescent="0.25">
      <c r="A123" s="122" t="s">
        <v>997</v>
      </c>
      <c r="B123" s="132" t="s">
        <v>45</v>
      </c>
      <c r="C123" s="133" t="s">
        <v>998</v>
      </c>
      <c r="D123" s="128">
        <v>266500</v>
      </c>
      <c r="E123" s="128">
        <v>97440</v>
      </c>
      <c r="F123" s="129">
        <f t="shared" si="2"/>
        <v>169060</v>
      </c>
      <c r="G123" s="54">
        <f t="shared" si="3"/>
        <v>0.36559999999999998</v>
      </c>
    </row>
    <row r="124" spans="1:7" ht="34.5" x14ac:dyDescent="0.25">
      <c r="A124" s="122" t="s">
        <v>999</v>
      </c>
      <c r="B124" s="132" t="s">
        <v>45</v>
      </c>
      <c r="C124" s="133" t="s">
        <v>1000</v>
      </c>
      <c r="D124" s="128">
        <v>266500</v>
      </c>
      <c r="E124" s="128">
        <v>97440</v>
      </c>
      <c r="F124" s="129">
        <f t="shared" si="2"/>
        <v>169060</v>
      </c>
      <c r="G124" s="54">
        <f t="shared" si="3"/>
        <v>0.36559999999999998</v>
      </c>
    </row>
    <row r="125" spans="1:7" x14ac:dyDescent="0.25">
      <c r="A125" s="122" t="s">
        <v>170</v>
      </c>
      <c r="B125" s="132" t="s">
        <v>45</v>
      </c>
      <c r="C125" s="133" t="s">
        <v>7</v>
      </c>
      <c r="D125" s="128">
        <v>11767500</v>
      </c>
      <c r="E125" s="128">
        <v>5579548</v>
      </c>
      <c r="F125" s="129">
        <f t="shared" si="2"/>
        <v>6187952</v>
      </c>
      <c r="G125" s="54">
        <f t="shared" si="3"/>
        <v>0.47410000000000002</v>
      </c>
    </row>
    <row r="126" spans="1:7" ht="57" x14ac:dyDescent="0.25">
      <c r="A126" s="122" t="s">
        <v>328</v>
      </c>
      <c r="B126" s="132" t="s">
        <v>45</v>
      </c>
      <c r="C126" s="133" t="s">
        <v>329</v>
      </c>
      <c r="D126" s="128">
        <v>2800</v>
      </c>
      <c r="E126" s="128">
        <v>0</v>
      </c>
      <c r="F126" s="129">
        <f t="shared" si="2"/>
        <v>2800</v>
      </c>
      <c r="G126" s="54">
        <f t="shared" si="3"/>
        <v>0</v>
      </c>
    </row>
    <row r="127" spans="1:7" ht="45.75" x14ac:dyDescent="0.25">
      <c r="A127" s="122" t="s">
        <v>680</v>
      </c>
      <c r="B127" s="132" t="s">
        <v>45</v>
      </c>
      <c r="C127" s="133" t="s">
        <v>681</v>
      </c>
      <c r="D127" s="128">
        <v>2800</v>
      </c>
      <c r="E127" s="128">
        <v>0</v>
      </c>
      <c r="F127" s="129">
        <f t="shared" si="2"/>
        <v>2800</v>
      </c>
      <c r="G127" s="54">
        <f t="shared" si="3"/>
        <v>0</v>
      </c>
    </row>
    <row r="128" spans="1:7" ht="23.25" x14ac:dyDescent="0.25">
      <c r="A128" s="122" t="s">
        <v>171</v>
      </c>
      <c r="B128" s="132" t="s">
        <v>45</v>
      </c>
      <c r="C128" s="133" t="s">
        <v>51</v>
      </c>
      <c r="D128" s="128">
        <v>11764700</v>
      </c>
      <c r="E128" s="128">
        <v>5579548</v>
      </c>
      <c r="F128" s="129">
        <f t="shared" si="2"/>
        <v>6185152</v>
      </c>
      <c r="G128" s="54">
        <f t="shared" si="3"/>
        <v>0.4743</v>
      </c>
    </row>
    <row r="129" spans="1:7" ht="23.25" x14ac:dyDescent="0.25">
      <c r="A129" s="122" t="s">
        <v>682</v>
      </c>
      <c r="B129" s="132" t="s">
        <v>45</v>
      </c>
      <c r="C129" s="133" t="s">
        <v>683</v>
      </c>
      <c r="D129" s="128">
        <v>11764700</v>
      </c>
      <c r="E129" s="128">
        <v>5579548</v>
      </c>
      <c r="F129" s="129">
        <f t="shared" si="2"/>
        <v>6185152</v>
      </c>
      <c r="G129" s="54">
        <f t="shared" si="3"/>
        <v>0.4743</v>
      </c>
    </row>
    <row r="130" spans="1:7" x14ac:dyDescent="0.25">
      <c r="A130" s="122" t="s">
        <v>172</v>
      </c>
      <c r="B130" s="132" t="s">
        <v>45</v>
      </c>
      <c r="C130" s="133" t="s">
        <v>52</v>
      </c>
      <c r="D130" s="128">
        <v>51858300</v>
      </c>
      <c r="E130" s="128">
        <v>0</v>
      </c>
      <c r="F130" s="129">
        <f t="shared" si="2"/>
        <v>51858300</v>
      </c>
      <c r="G130" s="54">
        <f t="shared" si="3"/>
        <v>0</v>
      </c>
    </row>
    <row r="131" spans="1:7" ht="23.25" x14ac:dyDescent="0.25">
      <c r="A131" s="122" t="s">
        <v>684</v>
      </c>
      <c r="B131" s="132" t="s">
        <v>45</v>
      </c>
      <c r="C131" s="133" t="s">
        <v>685</v>
      </c>
      <c r="D131" s="128">
        <v>51858300</v>
      </c>
      <c r="E131" s="128">
        <v>0</v>
      </c>
      <c r="F131" s="129">
        <f t="shared" si="2"/>
        <v>51858300</v>
      </c>
      <c r="G131" s="54">
        <f t="shared" si="3"/>
        <v>0</v>
      </c>
    </row>
    <row r="132" spans="1:7" ht="23.25" x14ac:dyDescent="0.25">
      <c r="A132" s="122" t="s">
        <v>684</v>
      </c>
      <c r="B132" s="132" t="s">
        <v>45</v>
      </c>
      <c r="C132" s="133" t="s">
        <v>686</v>
      </c>
      <c r="D132" s="128">
        <v>51858300</v>
      </c>
      <c r="E132" s="128">
        <v>0</v>
      </c>
      <c r="F132" s="129">
        <f t="shared" si="2"/>
        <v>51858300</v>
      </c>
      <c r="G132" s="54">
        <f t="shared" si="3"/>
        <v>0</v>
      </c>
    </row>
    <row r="133" spans="1:7" ht="79.5" x14ac:dyDescent="0.25">
      <c r="A133" s="122" t="s">
        <v>1001</v>
      </c>
      <c r="B133" s="132" t="s">
        <v>45</v>
      </c>
      <c r="C133" s="133" t="s">
        <v>1002</v>
      </c>
      <c r="D133" s="128">
        <v>23506000</v>
      </c>
      <c r="E133" s="128">
        <v>23505900</v>
      </c>
      <c r="F133" s="129">
        <f t="shared" si="2"/>
        <v>100</v>
      </c>
      <c r="G133" s="54">
        <f t="shared" si="3"/>
        <v>1</v>
      </c>
    </row>
    <row r="134" spans="1:7" ht="34.5" x14ac:dyDescent="0.25">
      <c r="A134" s="122" t="s">
        <v>1003</v>
      </c>
      <c r="B134" s="132" t="s">
        <v>45</v>
      </c>
      <c r="C134" s="133" t="s">
        <v>1004</v>
      </c>
      <c r="D134" s="128">
        <v>23506000</v>
      </c>
      <c r="E134" s="128">
        <v>23505900</v>
      </c>
      <c r="F134" s="129">
        <f t="shared" si="2"/>
        <v>100</v>
      </c>
      <c r="G134" s="54">
        <f t="shared" si="3"/>
        <v>1</v>
      </c>
    </row>
    <row r="135" spans="1:7" ht="23.25" x14ac:dyDescent="0.25">
      <c r="A135" s="122" t="s">
        <v>1005</v>
      </c>
      <c r="B135" s="132" t="s">
        <v>45</v>
      </c>
      <c r="C135" s="133" t="s">
        <v>1006</v>
      </c>
      <c r="D135" s="128">
        <v>23506000</v>
      </c>
      <c r="E135" s="128">
        <v>23505900</v>
      </c>
      <c r="F135" s="129">
        <f t="shared" si="2"/>
        <v>100</v>
      </c>
      <c r="G135" s="54">
        <f t="shared" si="3"/>
        <v>1</v>
      </c>
    </row>
    <row r="136" spans="1:7" ht="23.25" x14ac:dyDescent="0.25">
      <c r="A136" s="122" t="s">
        <v>1007</v>
      </c>
      <c r="B136" s="132" t="s">
        <v>45</v>
      </c>
      <c r="C136" s="133" t="s">
        <v>1008</v>
      </c>
      <c r="D136" s="128">
        <v>23506000</v>
      </c>
      <c r="E136" s="128">
        <v>23505900</v>
      </c>
      <c r="F136" s="129">
        <f t="shared" si="2"/>
        <v>100</v>
      </c>
      <c r="G136" s="54">
        <f t="shared" si="3"/>
        <v>1</v>
      </c>
    </row>
    <row r="137" spans="1:7" ht="34.5" x14ac:dyDescent="0.25">
      <c r="A137" s="122" t="s">
        <v>173</v>
      </c>
      <c r="B137" s="132" t="s">
        <v>45</v>
      </c>
      <c r="C137" s="133" t="s">
        <v>174</v>
      </c>
      <c r="D137" s="128">
        <v>0</v>
      </c>
      <c r="E137" s="128">
        <v>-137650</v>
      </c>
      <c r="F137" s="129">
        <f t="shared" si="2"/>
        <v>137650</v>
      </c>
      <c r="G137" s="54"/>
    </row>
    <row r="138" spans="1:7" ht="45.75" x14ac:dyDescent="0.25">
      <c r="A138" s="122" t="s">
        <v>687</v>
      </c>
      <c r="B138" s="132" t="s">
        <v>45</v>
      </c>
      <c r="C138" s="133" t="s">
        <v>688</v>
      </c>
      <c r="D138" s="128">
        <v>0</v>
      </c>
      <c r="E138" s="128">
        <v>-137650</v>
      </c>
      <c r="F138" s="129">
        <f t="shared" si="2"/>
        <v>137650</v>
      </c>
      <c r="G138" s="54"/>
    </row>
    <row r="139" spans="1:7" ht="12.95" customHeight="1" x14ac:dyDescent="0.25">
      <c r="A139" s="30"/>
      <c r="B139" s="125"/>
      <c r="C139" s="125"/>
      <c r="D139" s="45"/>
      <c r="E139" s="45"/>
      <c r="F139" s="45"/>
      <c r="G139" s="45"/>
    </row>
    <row r="140" spans="1:7" hidden="1" x14ac:dyDescent="0.25">
      <c r="A140" s="30"/>
      <c r="B140" s="30"/>
      <c r="C140" s="30"/>
      <c r="D140" s="46"/>
      <c r="E140" s="46"/>
      <c r="F140" s="46"/>
      <c r="G140" s="46"/>
    </row>
  </sheetData>
  <mergeCells count="15">
    <mergeCell ref="F5:G5"/>
    <mergeCell ref="A1:D2"/>
    <mergeCell ref="F2:G2"/>
    <mergeCell ref="F3:G3"/>
    <mergeCell ref="C4:D4"/>
    <mergeCell ref="F4:G4"/>
    <mergeCell ref="A13:A14"/>
    <mergeCell ref="B13:B14"/>
    <mergeCell ref="C13:C14"/>
    <mergeCell ref="B6:D6"/>
    <mergeCell ref="F6:G6"/>
    <mergeCell ref="B7:D7"/>
    <mergeCell ref="F7:G7"/>
    <mergeCell ref="F8:G8"/>
    <mergeCell ref="F9:G9"/>
  </mergeCells>
  <pageMargins left="0.78740157480314965" right="0.39370078740157483" top="0.24" bottom="0.39370078740157483" header="0" footer="0"/>
  <pageSetup paperSize="9" scale="73" fitToHeight="0" orientation="portrait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82"/>
  <sheetViews>
    <sheetView workbookViewId="0">
      <selection activeCell="B7" sqref="B7:G278"/>
    </sheetView>
  </sheetViews>
  <sheetFormatPr defaultColWidth="8.85546875" defaultRowHeight="15" x14ac:dyDescent="0.25"/>
  <cols>
    <col min="1" max="1" width="49.28515625" style="25" customWidth="1"/>
    <col min="2" max="2" width="4.42578125" style="25" customWidth="1"/>
    <col min="3" max="3" width="28.7109375" style="25" customWidth="1"/>
    <col min="4" max="4" width="13" style="25" customWidth="1"/>
    <col min="5" max="5" width="12.5703125" style="25" customWidth="1"/>
    <col min="6" max="6" width="13.5703125" style="25" customWidth="1"/>
    <col min="7" max="7" width="13.140625" style="25" customWidth="1"/>
    <col min="8" max="256" width="8.85546875" style="25"/>
    <col min="257" max="257" width="49.28515625" style="25" customWidth="1"/>
    <col min="258" max="258" width="4.42578125" style="25" customWidth="1"/>
    <col min="259" max="259" width="28.7109375" style="25" customWidth="1"/>
    <col min="260" max="260" width="13" style="25" customWidth="1"/>
    <col min="261" max="261" width="12.5703125" style="25" customWidth="1"/>
    <col min="262" max="262" width="13.5703125" style="25" customWidth="1"/>
    <col min="263" max="263" width="13.140625" style="25" customWidth="1"/>
    <col min="264" max="512" width="8.85546875" style="25"/>
    <col min="513" max="513" width="49.28515625" style="25" customWidth="1"/>
    <col min="514" max="514" width="4.42578125" style="25" customWidth="1"/>
    <col min="515" max="515" width="28.7109375" style="25" customWidth="1"/>
    <col min="516" max="516" width="13" style="25" customWidth="1"/>
    <col min="517" max="517" width="12.5703125" style="25" customWidth="1"/>
    <col min="518" max="518" width="13.5703125" style="25" customWidth="1"/>
    <col min="519" max="519" width="13.140625" style="25" customWidth="1"/>
    <col min="520" max="768" width="8.85546875" style="25"/>
    <col min="769" max="769" width="49.28515625" style="25" customWidth="1"/>
    <col min="770" max="770" width="4.42578125" style="25" customWidth="1"/>
    <col min="771" max="771" width="28.7109375" style="25" customWidth="1"/>
    <col min="772" max="772" width="13" style="25" customWidth="1"/>
    <col min="773" max="773" width="12.5703125" style="25" customWidth="1"/>
    <col min="774" max="774" width="13.5703125" style="25" customWidth="1"/>
    <col min="775" max="775" width="13.140625" style="25" customWidth="1"/>
    <col min="776" max="1024" width="8.85546875" style="25"/>
    <col min="1025" max="1025" width="49.28515625" style="25" customWidth="1"/>
    <col min="1026" max="1026" width="4.42578125" style="25" customWidth="1"/>
    <col min="1027" max="1027" width="28.7109375" style="25" customWidth="1"/>
    <col min="1028" max="1028" width="13" style="25" customWidth="1"/>
    <col min="1029" max="1029" width="12.5703125" style="25" customWidth="1"/>
    <col min="1030" max="1030" width="13.5703125" style="25" customWidth="1"/>
    <col min="1031" max="1031" width="13.140625" style="25" customWidth="1"/>
    <col min="1032" max="1280" width="8.85546875" style="25"/>
    <col min="1281" max="1281" width="49.28515625" style="25" customWidth="1"/>
    <col min="1282" max="1282" width="4.42578125" style="25" customWidth="1"/>
    <col min="1283" max="1283" width="28.7109375" style="25" customWidth="1"/>
    <col min="1284" max="1284" width="13" style="25" customWidth="1"/>
    <col min="1285" max="1285" width="12.5703125" style="25" customWidth="1"/>
    <col min="1286" max="1286" width="13.5703125" style="25" customWidth="1"/>
    <col min="1287" max="1287" width="13.140625" style="25" customWidth="1"/>
    <col min="1288" max="1536" width="8.85546875" style="25"/>
    <col min="1537" max="1537" width="49.28515625" style="25" customWidth="1"/>
    <col min="1538" max="1538" width="4.42578125" style="25" customWidth="1"/>
    <col min="1539" max="1539" width="28.7109375" style="25" customWidth="1"/>
    <col min="1540" max="1540" width="13" style="25" customWidth="1"/>
    <col min="1541" max="1541" width="12.5703125" style="25" customWidth="1"/>
    <col min="1542" max="1542" width="13.5703125" style="25" customWidth="1"/>
    <col min="1543" max="1543" width="13.140625" style="25" customWidth="1"/>
    <col min="1544" max="1792" width="8.85546875" style="25"/>
    <col min="1793" max="1793" width="49.28515625" style="25" customWidth="1"/>
    <col min="1794" max="1794" width="4.42578125" style="25" customWidth="1"/>
    <col min="1795" max="1795" width="28.7109375" style="25" customWidth="1"/>
    <col min="1796" max="1796" width="13" style="25" customWidth="1"/>
    <col min="1797" max="1797" width="12.5703125" style="25" customWidth="1"/>
    <col min="1798" max="1798" width="13.5703125" style="25" customWidth="1"/>
    <col min="1799" max="1799" width="13.140625" style="25" customWidth="1"/>
    <col min="1800" max="2048" width="8.85546875" style="25"/>
    <col min="2049" max="2049" width="49.28515625" style="25" customWidth="1"/>
    <col min="2050" max="2050" width="4.42578125" style="25" customWidth="1"/>
    <col min="2051" max="2051" width="28.7109375" style="25" customWidth="1"/>
    <col min="2052" max="2052" width="13" style="25" customWidth="1"/>
    <col min="2053" max="2053" width="12.5703125" style="25" customWidth="1"/>
    <col min="2054" max="2054" width="13.5703125" style="25" customWidth="1"/>
    <col min="2055" max="2055" width="13.140625" style="25" customWidth="1"/>
    <col min="2056" max="2304" width="8.85546875" style="25"/>
    <col min="2305" max="2305" width="49.28515625" style="25" customWidth="1"/>
    <col min="2306" max="2306" width="4.42578125" style="25" customWidth="1"/>
    <col min="2307" max="2307" width="28.7109375" style="25" customWidth="1"/>
    <col min="2308" max="2308" width="13" style="25" customWidth="1"/>
    <col min="2309" max="2309" width="12.5703125" style="25" customWidth="1"/>
    <col min="2310" max="2310" width="13.5703125" style="25" customWidth="1"/>
    <col min="2311" max="2311" width="13.140625" style="25" customWidth="1"/>
    <col min="2312" max="2560" width="8.85546875" style="25"/>
    <col min="2561" max="2561" width="49.28515625" style="25" customWidth="1"/>
    <col min="2562" max="2562" width="4.42578125" style="25" customWidth="1"/>
    <col min="2563" max="2563" width="28.7109375" style="25" customWidth="1"/>
    <col min="2564" max="2564" width="13" style="25" customWidth="1"/>
    <col min="2565" max="2565" width="12.5703125" style="25" customWidth="1"/>
    <col min="2566" max="2566" width="13.5703125" style="25" customWidth="1"/>
    <col min="2567" max="2567" width="13.140625" style="25" customWidth="1"/>
    <col min="2568" max="2816" width="8.85546875" style="25"/>
    <col min="2817" max="2817" width="49.28515625" style="25" customWidth="1"/>
    <col min="2818" max="2818" width="4.42578125" style="25" customWidth="1"/>
    <col min="2819" max="2819" width="28.7109375" style="25" customWidth="1"/>
    <col min="2820" max="2820" width="13" style="25" customWidth="1"/>
    <col min="2821" max="2821" width="12.5703125" style="25" customWidth="1"/>
    <col min="2822" max="2822" width="13.5703125" style="25" customWidth="1"/>
    <col min="2823" max="2823" width="13.140625" style="25" customWidth="1"/>
    <col min="2824" max="3072" width="8.85546875" style="25"/>
    <col min="3073" max="3073" width="49.28515625" style="25" customWidth="1"/>
    <col min="3074" max="3074" width="4.42578125" style="25" customWidth="1"/>
    <col min="3075" max="3075" width="28.7109375" style="25" customWidth="1"/>
    <col min="3076" max="3076" width="13" style="25" customWidth="1"/>
    <col min="3077" max="3077" width="12.5703125" style="25" customWidth="1"/>
    <col min="3078" max="3078" width="13.5703125" style="25" customWidth="1"/>
    <col min="3079" max="3079" width="13.140625" style="25" customWidth="1"/>
    <col min="3080" max="3328" width="8.85546875" style="25"/>
    <col min="3329" max="3329" width="49.28515625" style="25" customWidth="1"/>
    <col min="3330" max="3330" width="4.42578125" style="25" customWidth="1"/>
    <col min="3331" max="3331" width="28.7109375" style="25" customWidth="1"/>
    <col min="3332" max="3332" width="13" style="25" customWidth="1"/>
    <col min="3333" max="3333" width="12.5703125" style="25" customWidth="1"/>
    <col min="3334" max="3334" width="13.5703125" style="25" customWidth="1"/>
    <col min="3335" max="3335" width="13.140625" style="25" customWidth="1"/>
    <col min="3336" max="3584" width="8.85546875" style="25"/>
    <col min="3585" max="3585" width="49.28515625" style="25" customWidth="1"/>
    <col min="3586" max="3586" width="4.42578125" style="25" customWidth="1"/>
    <col min="3587" max="3587" width="28.7109375" style="25" customWidth="1"/>
    <col min="3588" max="3588" width="13" style="25" customWidth="1"/>
    <col min="3589" max="3589" width="12.5703125" style="25" customWidth="1"/>
    <col min="3590" max="3590" width="13.5703125" style="25" customWidth="1"/>
    <col min="3591" max="3591" width="13.140625" style="25" customWidth="1"/>
    <col min="3592" max="3840" width="8.85546875" style="25"/>
    <col min="3841" max="3841" width="49.28515625" style="25" customWidth="1"/>
    <col min="3842" max="3842" width="4.42578125" style="25" customWidth="1"/>
    <col min="3843" max="3843" width="28.7109375" style="25" customWidth="1"/>
    <col min="3844" max="3844" width="13" style="25" customWidth="1"/>
    <col min="3845" max="3845" width="12.5703125" style="25" customWidth="1"/>
    <col min="3846" max="3846" width="13.5703125" style="25" customWidth="1"/>
    <col min="3847" max="3847" width="13.140625" style="25" customWidth="1"/>
    <col min="3848" max="4096" width="8.85546875" style="25"/>
    <col min="4097" max="4097" width="49.28515625" style="25" customWidth="1"/>
    <col min="4098" max="4098" width="4.42578125" style="25" customWidth="1"/>
    <col min="4099" max="4099" width="28.7109375" style="25" customWidth="1"/>
    <col min="4100" max="4100" width="13" style="25" customWidth="1"/>
    <col min="4101" max="4101" width="12.5703125" style="25" customWidth="1"/>
    <col min="4102" max="4102" width="13.5703125" style="25" customWidth="1"/>
    <col min="4103" max="4103" width="13.140625" style="25" customWidth="1"/>
    <col min="4104" max="4352" width="8.85546875" style="25"/>
    <col min="4353" max="4353" width="49.28515625" style="25" customWidth="1"/>
    <col min="4354" max="4354" width="4.42578125" style="25" customWidth="1"/>
    <col min="4355" max="4355" width="28.7109375" style="25" customWidth="1"/>
    <col min="4356" max="4356" width="13" style="25" customWidth="1"/>
    <col min="4357" max="4357" width="12.5703125" style="25" customWidth="1"/>
    <col min="4358" max="4358" width="13.5703125" style="25" customWidth="1"/>
    <col min="4359" max="4359" width="13.140625" style="25" customWidth="1"/>
    <col min="4360" max="4608" width="8.85546875" style="25"/>
    <col min="4609" max="4609" width="49.28515625" style="25" customWidth="1"/>
    <col min="4610" max="4610" width="4.42578125" style="25" customWidth="1"/>
    <col min="4611" max="4611" width="28.7109375" style="25" customWidth="1"/>
    <col min="4612" max="4612" width="13" style="25" customWidth="1"/>
    <col min="4613" max="4613" width="12.5703125" style="25" customWidth="1"/>
    <col min="4614" max="4614" width="13.5703125" style="25" customWidth="1"/>
    <col min="4615" max="4615" width="13.140625" style="25" customWidth="1"/>
    <col min="4616" max="4864" width="8.85546875" style="25"/>
    <col min="4865" max="4865" width="49.28515625" style="25" customWidth="1"/>
    <col min="4866" max="4866" width="4.42578125" style="25" customWidth="1"/>
    <col min="4867" max="4867" width="28.7109375" style="25" customWidth="1"/>
    <col min="4868" max="4868" width="13" style="25" customWidth="1"/>
    <col min="4869" max="4869" width="12.5703125" style="25" customWidth="1"/>
    <col min="4870" max="4870" width="13.5703125" style="25" customWidth="1"/>
    <col min="4871" max="4871" width="13.140625" style="25" customWidth="1"/>
    <col min="4872" max="5120" width="8.85546875" style="25"/>
    <col min="5121" max="5121" width="49.28515625" style="25" customWidth="1"/>
    <col min="5122" max="5122" width="4.42578125" style="25" customWidth="1"/>
    <col min="5123" max="5123" width="28.7109375" style="25" customWidth="1"/>
    <col min="5124" max="5124" width="13" style="25" customWidth="1"/>
    <col min="5125" max="5125" width="12.5703125" style="25" customWidth="1"/>
    <col min="5126" max="5126" width="13.5703125" style="25" customWidth="1"/>
    <col min="5127" max="5127" width="13.140625" style="25" customWidth="1"/>
    <col min="5128" max="5376" width="8.85546875" style="25"/>
    <col min="5377" max="5377" width="49.28515625" style="25" customWidth="1"/>
    <col min="5378" max="5378" width="4.42578125" style="25" customWidth="1"/>
    <col min="5379" max="5379" width="28.7109375" style="25" customWidth="1"/>
    <col min="5380" max="5380" width="13" style="25" customWidth="1"/>
    <col min="5381" max="5381" width="12.5703125" style="25" customWidth="1"/>
    <col min="5382" max="5382" width="13.5703125" style="25" customWidth="1"/>
    <col min="5383" max="5383" width="13.140625" style="25" customWidth="1"/>
    <col min="5384" max="5632" width="8.85546875" style="25"/>
    <col min="5633" max="5633" width="49.28515625" style="25" customWidth="1"/>
    <col min="5634" max="5634" width="4.42578125" style="25" customWidth="1"/>
    <col min="5635" max="5635" width="28.7109375" style="25" customWidth="1"/>
    <col min="5636" max="5636" width="13" style="25" customWidth="1"/>
    <col min="5637" max="5637" width="12.5703125" style="25" customWidth="1"/>
    <col min="5638" max="5638" width="13.5703125" style="25" customWidth="1"/>
    <col min="5639" max="5639" width="13.140625" style="25" customWidth="1"/>
    <col min="5640" max="5888" width="8.85546875" style="25"/>
    <col min="5889" max="5889" width="49.28515625" style="25" customWidth="1"/>
    <col min="5890" max="5890" width="4.42578125" style="25" customWidth="1"/>
    <col min="5891" max="5891" width="28.7109375" style="25" customWidth="1"/>
    <col min="5892" max="5892" width="13" style="25" customWidth="1"/>
    <col min="5893" max="5893" width="12.5703125" style="25" customWidth="1"/>
    <col min="5894" max="5894" width="13.5703125" style="25" customWidth="1"/>
    <col min="5895" max="5895" width="13.140625" style="25" customWidth="1"/>
    <col min="5896" max="6144" width="8.85546875" style="25"/>
    <col min="6145" max="6145" width="49.28515625" style="25" customWidth="1"/>
    <col min="6146" max="6146" width="4.42578125" style="25" customWidth="1"/>
    <col min="6147" max="6147" width="28.7109375" style="25" customWidth="1"/>
    <col min="6148" max="6148" width="13" style="25" customWidth="1"/>
    <col min="6149" max="6149" width="12.5703125" style="25" customWidth="1"/>
    <col min="6150" max="6150" width="13.5703125" style="25" customWidth="1"/>
    <col min="6151" max="6151" width="13.140625" style="25" customWidth="1"/>
    <col min="6152" max="6400" width="8.85546875" style="25"/>
    <col min="6401" max="6401" width="49.28515625" style="25" customWidth="1"/>
    <col min="6402" max="6402" width="4.42578125" style="25" customWidth="1"/>
    <col min="6403" max="6403" width="28.7109375" style="25" customWidth="1"/>
    <col min="6404" max="6404" width="13" style="25" customWidth="1"/>
    <col min="6405" max="6405" width="12.5703125" style="25" customWidth="1"/>
    <col min="6406" max="6406" width="13.5703125" style="25" customWidth="1"/>
    <col min="6407" max="6407" width="13.140625" style="25" customWidth="1"/>
    <col min="6408" max="6656" width="8.85546875" style="25"/>
    <col min="6657" max="6657" width="49.28515625" style="25" customWidth="1"/>
    <col min="6658" max="6658" width="4.42578125" style="25" customWidth="1"/>
    <col min="6659" max="6659" width="28.7109375" style="25" customWidth="1"/>
    <col min="6660" max="6660" width="13" style="25" customWidth="1"/>
    <col min="6661" max="6661" width="12.5703125" style="25" customWidth="1"/>
    <col min="6662" max="6662" width="13.5703125" style="25" customWidth="1"/>
    <col min="6663" max="6663" width="13.140625" style="25" customWidth="1"/>
    <col min="6664" max="6912" width="8.85546875" style="25"/>
    <col min="6913" max="6913" width="49.28515625" style="25" customWidth="1"/>
    <col min="6914" max="6914" width="4.42578125" style="25" customWidth="1"/>
    <col min="6915" max="6915" width="28.7109375" style="25" customWidth="1"/>
    <col min="6916" max="6916" width="13" style="25" customWidth="1"/>
    <col min="6917" max="6917" width="12.5703125" style="25" customWidth="1"/>
    <col min="6918" max="6918" width="13.5703125" style="25" customWidth="1"/>
    <col min="6919" max="6919" width="13.140625" style="25" customWidth="1"/>
    <col min="6920" max="7168" width="8.85546875" style="25"/>
    <col min="7169" max="7169" width="49.28515625" style="25" customWidth="1"/>
    <col min="7170" max="7170" width="4.42578125" style="25" customWidth="1"/>
    <col min="7171" max="7171" width="28.7109375" style="25" customWidth="1"/>
    <col min="7172" max="7172" width="13" style="25" customWidth="1"/>
    <col min="7173" max="7173" width="12.5703125" style="25" customWidth="1"/>
    <col min="7174" max="7174" width="13.5703125" style="25" customWidth="1"/>
    <col min="7175" max="7175" width="13.140625" style="25" customWidth="1"/>
    <col min="7176" max="7424" width="8.85546875" style="25"/>
    <col min="7425" max="7425" width="49.28515625" style="25" customWidth="1"/>
    <col min="7426" max="7426" width="4.42578125" style="25" customWidth="1"/>
    <col min="7427" max="7427" width="28.7109375" style="25" customWidth="1"/>
    <col min="7428" max="7428" width="13" style="25" customWidth="1"/>
    <col min="7429" max="7429" width="12.5703125" style="25" customWidth="1"/>
    <col min="7430" max="7430" width="13.5703125" style="25" customWidth="1"/>
    <col min="7431" max="7431" width="13.140625" style="25" customWidth="1"/>
    <col min="7432" max="7680" width="8.85546875" style="25"/>
    <col min="7681" max="7681" width="49.28515625" style="25" customWidth="1"/>
    <col min="7682" max="7682" width="4.42578125" style="25" customWidth="1"/>
    <col min="7683" max="7683" width="28.7109375" style="25" customWidth="1"/>
    <col min="7684" max="7684" width="13" style="25" customWidth="1"/>
    <col min="7685" max="7685" width="12.5703125" style="25" customWidth="1"/>
    <col min="7686" max="7686" width="13.5703125" style="25" customWidth="1"/>
    <col min="7687" max="7687" width="13.140625" style="25" customWidth="1"/>
    <col min="7688" max="7936" width="8.85546875" style="25"/>
    <col min="7937" max="7937" width="49.28515625" style="25" customWidth="1"/>
    <col min="7938" max="7938" width="4.42578125" style="25" customWidth="1"/>
    <col min="7939" max="7939" width="28.7109375" style="25" customWidth="1"/>
    <col min="7940" max="7940" width="13" style="25" customWidth="1"/>
    <col min="7941" max="7941" width="12.5703125" style="25" customWidth="1"/>
    <col min="7942" max="7942" width="13.5703125" style="25" customWidth="1"/>
    <col min="7943" max="7943" width="13.140625" style="25" customWidth="1"/>
    <col min="7944" max="8192" width="8.85546875" style="25"/>
    <col min="8193" max="8193" width="49.28515625" style="25" customWidth="1"/>
    <col min="8194" max="8194" width="4.42578125" style="25" customWidth="1"/>
    <col min="8195" max="8195" width="28.7109375" style="25" customWidth="1"/>
    <col min="8196" max="8196" width="13" style="25" customWidth="1"/>
    <col min="8197" max="8197" width="12.5703125" style="25" customWidth="1"/>
    <col min="8198" max="8198" width="13.5703125" style="25" customWidth="1"/>
    <col min="8199" max="8199" width="13.140625" style="25" customWidth="1"/>
    <col min="8200" max="8448" width="8.85546875" style="25"/>
    <col min="8449" max="8449" width="49.28515625" style="25" customWidth="1"/>
    <col min="8450" max="8450" width="4.42578125" style="25" customWidth="1"/>
    <col min="8451" max="8451" width="28.7109375" style="25" customWidth="1"/>
    <col min="8452" max="8452" width="13" style="25" customWidth="1"/>
    <col min="8453" max="8453" width="12.5703125" style="25" customWidth="1"/>
    <col min="8454" max="8454" width="13.5703125" style="25" customWidth="1"/>
    <col min="8455" max="8455" width="13.140625" style="25" customWidth="1"/>
    <col min="8456" max="8704" width="8.85546875" style="25"/>
    <col min="8705" max="8705" width="49.28515625" style="25" customWidth="1"/>
    <col min="8706" max="8706" width="4.42578125" style="25" customWidth="1"/>
    <col min="8707" max="8707" width="28.7109375" style="25" customWidth="1"/>
    <col min="8708" max="8708" width="13" style="25" customWidth="1"/>
    <col min="8709" max="8709" width="12.5703125" style="25" customWidth="1"/>
    <col min="8710" max="8710" width="13.5703125" style="25" customWidth="1"/>
    <col min="8711" max="8711" width="13.140625" style="25" customWidth="1"/>
    <col min="8712" max="8960" width="8.85546875" style="25"/>
    <col min="8961" max="8961" width="49.28515625" style="25" customWidth="1"/>
    <col min="8962" max="8962" width="4.42578125" style="25" customWidth="1"/>
    <col min="8963" max="8963" width="28.7109375" style="25" customWidth="1"/>
    <col min="8964" max="8964" width="13" style="25" customWidth="1"/>
    <col min="8965" max="8965" width="12.5703125" style="25" customWidth="1"/>
    <col min="8966" max="8966" width="13.5703125" style="25" customWidth="1"/>
    <col min="8967" max="8967" width="13.140625" style="25" customWidth="1"/>
    <col min="8968" max="9216" width="8.85546875" style="25"/>
    <col min="9217" max="9217" width="49.28515625" style="25" customWidth="1"/>
    <col min="9218" max="9218" width="4.42578125" style="25" customWidth="1"/>
    <col min="9219" max="9219" width="28.7109375" style="25" customWidth="1"/>
    <col min="9220" max="9220" width="13" style="25" customWidth="1"/>
    <col min="9221" max="9221" width="12.5703125" style="25" customWidth="1"/>
    <col min="9222" max="9222" width="13.5703125" style="25" customWidth="1"/>
    <col min="9223" max="9223" width="13.140625" style="25" customWidth="1"/>
    <col min="9224" max="9472" width="8.85546875" style="25"/>
    <col min="9473" max="9473" width="49.28515625" style="25" customWidth="1"/>
    <col min="9474" max="9474" width="4.42578125" style="25" customWidth="1"/>
    <col min="9475" max="9475" width="28.7109375" style="25" customWidth="1"/>
    <col min="9476" max="9476" width="13" style="25" customWidth="1"/>
    <col min="9477" max="9477" width="12.5703125" style="25" customWidth="1"/>
    <col min="9478" max="9478" width="13.5703125" style="25" customWidth="1"/>
    <col min="9479" max="9479" width="13.140625" style="25" customWidth="1"/>
    <col min="9480" max="9728" width="8.85546875" style="25"/>
    <col min="9729" max="9729" width="49.28515625" style="25" customWidth="1"/>
    <col min="9730" max="9730" width="4.42578125" style="25" customWidth="1"/>
    <col min="9731" max="9731" width="28.7109375" style="25" customWidth="1"/>
    <col min="9732" max="9732" width="13" style="25" customWidth="1"/>
    <col min="9733" max="9733" width="12.5703125" style="25" customWidth="1"/>
    <col min="9734" max="9734" width="13.5703125" style="25" customWidth="1"/>
    <col min="9735" max="9735" width="13.140625" style="25" customWidth="1"/>
    <col min="9736" max="9984" width="8.85546875" style="25"/>
    <col min="9985" max="9985" width="49.28515625" style="25" customWidth="1"/>
    <col min="9986" max="9986" width="4.42578125" style="25" customWidth="1"/>
    <col min="9987" max="9987" width="28.7109375" style="25" customWidth="1"/>
    <col min="9988" max="9988" width="13" style="25" customWidth="1"/>
    <col min="9989" max="9989" width="12.5703125" style="25" customWidth="1"/>
    <col min="9990" max="9990" width="13.5703125" style="25" customWidth="1"/>
    <col min="9991" max="9991" width="13.140625" style="25" customWidth="1"/>
    <col min="9992" max="10240" width="8.85546875" style="25"/>
    <col min="10241" max="10241" width="49.28515625" style="25" customWidth="1"/>
    <col min="10242" max="10242" width="4.42578125" style="25" customWidth="1"/>
    <col min="10243" max="10243" width="28.7109375" style="25" customWidth="1"/>
    <col min="10244" max="10244" width="13" style="25" customWidth="1"/>
    <col min="10245" max="10245" width="12.5703125" style="25" customWidth="1"/>
    <col min="10246" max="10246" width="13.5703125" style="25" customWidth="1"/>
    <col min="10247" max="10247" width="13.140625" style="25" customWidth="1"/>
    <col min="10248" max="10496" width="8.85546875" style="25"/>
    <col min="10497" max="10497" width="49.28515625" style="25" customWidth="1"/>
    <col min="10498" max="10498" width="4.42578125" style="25" customWidth="1"/>
    <col min="10499" max="10499" width="28.7109375" style="25" customWidth="1"/>
    <col min="10500" max="10500" width="13" style="25" customWidth="1"/>
    <col min="10501" max="10501" width="12.5703125" style="25" customWidth="1"/>
    <col min="10502" max="10502" width="13.5703125" style="25" customWidth="1"/>
    <col min="10503" max="10503" width="13.140625" style="25" customWidth="1"/>
    <col min="10504" max="10752" width="8.85546875" style="25"/>
    <col min="10753" max="10753" width="49.28515625" style="25" customWidth="1"/>
    <col min="10754" max="10754" width="4.42578125" style="25" customWidth="1"/>
    <col min="10755" max="10755" width="28.7109375" style="25" customWidth="1"/>
    <col min="10756" max="10756" width="13" style="25" customWidth="1"/>
    <col min="10757" max="10757" width="12.5703125" style="25" customWidth="1"/>
    <col min="10758" max="10758" width="13.5703125" style="25" customWidth="1"/>
    <col min="10759" max="10759" width="13.140625" style="25" customWidth="1"/>
    <col min="10760" max="11008" width="8.85546875" style="25"/>
    <col min="11009" max="11009" width="49.28515625" style="25" customWidth="1"/>
    <col min="11010" max="11010" width="4.42578125" style="25" customWidth="1"/>
    <col min="11011" max="11011" width="28.7109375" style="25" customWidth="1"/>
    <col min="11012" max="11012" width="13" style="25" customWidth="1"/>
    <col min="11013" max="11013" width="12.5703125" style="25" customWidth="1"/>
    <col min="11014" max="11014" width="13.5703125" style="25" customWidth="1"/>
    <col min="11015" max="11015" width="13.140625" style="25" customWidth="1"/>
    <col min="11016" max="11264" width="8.85546875" style="25"/>
    <col min="11265" max="11265" width="49.28515625" style="25" customWidth="1"/>
    <col min="11266" max="11266" width="4.42578125" style="25" customWidth="1"/>
    <col min="11267" max="11267" width="28.7109375" style="25" customWidth="1"/>
    <col min="11268" max="11268" width="13" style="25" customWidth="1"/>
    <col min="11269" max="11269" width="12.5703125" style="25" customWidth="1"/>
    <col min="11270" max="11270" width="13.5703125" style="25" customWidth="1"/>
    <col min="11271" max="11271" width="13.140625" style="25" customWidth="1"/>
    <col min="11272" max="11520" width="8.85546875" style="25"/>
    <col min="11521" max="11521" width="49.28515625" style="25" customWidth="1"/>
    <col min="11522" max="11522" width="4.42578125" style="25" customWidth="1"/>
    <col min="11523" max="11523" width="28.7109375" style="25" customWidth="1"/>
    <col min="11524" max="11524" width="13" style="25" customWidth="1"/>
    <col min="11525" max="11525" width="12.5703125" style="25" customWidth="1"/>
    <col min="11526" max="11526" width="13.5703125" style="25" customWidth="1"/>
    <col min="11527" max="11527" width="13.140625" style="25" customWidth="1"/>
    <col min="11528" max="11776" width="8.85546875" style="25"/>
    <col min="11777" max="11777" width="49.28515625" style="25" customWidth="1"/>
    <col min="11778" max="11778" width="4.42578125" style="25" customWidth="1"/>
    <col min="11779" max="11779" width="28.7109375" style="25" customWidth="1"/>
    <col min="11780" max="11780" width="13" style="25" customWidth="1"/>
    <col min="11781" max="11781" width="12.5703125" style="25" customWidth="1"/>
    <col min="11782" max="11782" width="13.5703125" style="25" customWidth="1"/>
    <col min="11783" max="11783" width="13.140625" style="25" customWidth="1"/>
    <col min="11784" max="12032" width="8.85546875" style="25"/>
    <col min="12033" max="12033" width="49.28515625" style="25" customWidth="1"/>
    <col min="12034" max="12034" width="4.42578125" style="25" customWidth="1"/>
    <col min="12035" max="12035" width="28.7109375" style="25" customWidth="1"/>
    <col min="12036" max="12036" width="13" style="25" customWidth="1"/>
    <col min="12037" max="12037" width="12.5703125" style="25" customWidth="1"/>
    <col min="12038" max="12038" width="13.5703125" style="25" customWidth="1"/>
    <col min="12039" max="12039" width="13.140625" style="25" customWidth="1"/>
    <col min="12040" max="12288" width="8.85546875" style="25"/>
    <col min="12289" max="12289" width="49.28515625" style="25" customWidth="1"/>
    <col min="12290" max="12290" width="4.42578125" style="25" customWidth="1"/>
    <col min="12291" max="12291" width="28.7109375" style="25" customWidth="1"/>
    <col min="12292" max="12292" width="13" style="25" customWidth="1"/>
    <col min="12293" max="12293" width="12.5703125" style="25" customWidth="1"/>
    <col min="12294" max="12294" width="13.5703125" style="25" customWidth="1"/>
    <col min="12295" max="12295" width="13.140625" style="25" customWidth="1"/>
    <col min="12296" max="12544" width="8.85546875" style="25"/>
    <col min="12545" max="12545" width="49.28515625" style="25" customWidth="1"/>
    <col min="12546" max="12546" width="4.42578125" style="25" customWidth="1"/>
    <col min="12547" max="12547" width="28.7109375" style="25" customWidth="1"/>
    <col min="12548" max="12548" width="13" style="25" customWidth="1"/>
    <col min="12549" max="12549" width="12.5703125" style="25" customWidth="1"/>
    <col min="12550" max="12550" width="13.5703125" style="25" customWidth="1"/>
    <col min="12551" max="12551" width="13.140625" style="25" customWidth="1"/>
    <col min="12552" max="12800" width="8.85546875" style="25"/>
    <col min="12801" max="12801" width="49.28515625" style="25" customWidth="1"/>
    <col min="12802" max="12802" width="4.42578125" style="25" customWidth="1"/>
    <col min="12803" max="12803" width="28.7109375" style="25" customWidth="1"/>
    <col min="12804" max="12804" width="13" style="25" customWidth="1"/>
    <col min="12805" max="12805" width="12.5703125" style="25" customWidth="1"/>
    <col min="12806" max="12806" width="13.5703125" style="25" customWidth="1"/>
    <col min="12807" max="12807" width="13.140625" style="25" customWidth="1"/>
    <col min="12808" max="13056" width="8.85546875" style="25"/>
    <col min="13057" max="13057" width="49.28515625" style="25" customWidth="1"/>
    <col min="13058" max="13058" width="4.42578125" style="25" customWidth="1"/>
    <col min="13059" max="13059" width="28.7109375" style="25" customWidth="1"/>
    <col min="13060" max="13060" width="13" style="25" customWidth="1"/>
    <col min="13061" max="13061" width="12.5703125" style="25" customWidth="1"/>
    <col min="13062" max="13062" width="13.5703125" style="25" customWidth="1"/>
    <col min="13063" max="13063" width="13.140625" style="25" customWidth="1"/>
    <col min="13064" max="13312" width="8.85546875" style="25"/>
    <col min="13313" max="13313" width="49.28515625" style="25" customWidth="1"/>
    <col min="13314" max="13314" width="4.42578125" style="25" customWidth="1"/>
    <col min="13315" max="13315" width="28.7109375" style="25" customWidth="1"/>
    <col min="13316" max="13316" width="13" style="25" customWidth="1"/>
    <col min="13317" max="13317" width="12.5703125" style="25" customWidth="1"/>
    <col min="13318" max="13318" width="13.5703125" style="25" customWidth="1"/>
    <col min="13319" max="13319" width="13.140625" style="25" customWidth="1"/>
    <col min="13320" max="13568" width="8.85546875" style="25"/>
    <col min="13569" max="13569" width="49.28515625" style="25" customWidth="1"/>
    <col min="13570" max="13570" width="4.42578125" style="25" customWidth="1"/>
    <col min="13571" max="13571" width="28.7109375" style="25" customWidth="1"/>
    <col min="13572" max="13572" width="13" style="25" customWidth="1"/>
    <col min="13573" max="13573" width="12.5703125" style="25" customWidth="1"/>
    <col min="13574" max="13574" width="13.5703125" style="25" customWidth="1"/>
    <col min="13575" max="13575" width="13.140625" style="25" customWidth="1"/>
    <col min="13576" max="13824" width="8.85546875" style="25"/>
    <col min="13825" max="13825" width="49.28515625" style="25" customWidth="1"/>
    <col min="13826" max="13826" width="4.42578125" style="25" customWidth="1"/>
    <col min="13827" max="13827" width="28.7109375" style="25" customWidth="1"/>
    <col min="13828" max="13828" width="13" style="25" customWidth="1"/>
    <col min="13829" max="13829" width="12.5703125" style="25" customWidth="1"/>
    <col min="13830" max="13830" width="13.5703125" style="25" customWidth="1"/>
    <col min="13831" max="13831" width="13.140625" style="25" customWidth="1"/>
    <col min="13832" max="14080" width="8.85546875" style="25"/>
    <col min="14081" max="14081" width="49.28515625" style="25" customWidth="1"/>
    <col min="14082" max="14082" width="4.42578125" style="25" customWidth="1"/>
    <col min="14083" max="14083" width="28.7109375" style="25" customWidth="1"/>
    <col min="14084" max="14084" width="13" style="25" customWidth="1"/>
    <col min="14085" max="14085" width="12.5703125" style="25" customWidth="1"/>
    <col min="14086" max="14086" width="13.5703125" style="25" customWidth="1"/>
    <col min="14087" max="14087" width="13.140625" style="25" customWidth="1"/>
    <col min="14088" max="14336" width="8.85546875" style="25"/>
    <col min="14337" max="14337" width="49.28515625" style="25" customWidth="1"/>
    <col min="14338" max="14338" width="4.42578125" style="25" customWidth="1"/>
    <col min="14339" max="14339" width="28.7109375" style="25" customWidth="1"/>
    <col min="14340" max="14340" width="13" style="25" customWidth="1"/>
    <col min="14341" max="14341" width="12.5703125" style="25" customWidth="1"/>
    <col min="14342" max="14342" width="13.5703125" style="25" customWidth="1"/>
    <col min="14343" max="14343" width="13.140625" style="25" customWidth="1"/>
    <col min="14344" max="14592" width="8.85546875" style="25"/>
    <col min="14593" max="14593" width="49.28515625" style="25" customWidth="1"/>
    <col min="14594" max="14594" width="4.42578125" style="25" customWidth="1"/>
    <col min="14595" max="14595" width="28.7109375" style="25" customWidth="1"/>
    <col min="14596" max="14596" width="13" style="25" customWidth="1"/>
    <col min="14597" max="14597" width="12.5703125" style="25" customWidth="1"/>
    <col min="14598" max="14598" width="13.5703125" style="25" customWidth="1"/>
    <col min="14599" max="14599" width="13.140625" style="25" customWidth="1"/>
    <col min="14600" max="14848" width="8.85546875" style="25"/>
    <col min="14849" max="14849" width="49.28515625" style="25" customWidth="1"/>
    <col min="14850" max="14850" width="4.42578125" style="25" customWidth="1"/>
    <col min="14851" max="14851" width="28.7109375" style="25" customWidth="1"/>
    <col min="14852" max="14852" width="13" style="25" customWidth="1"/>
    <col min="14853" max="14853" width="12.5703125" style="25" customWidth="1"/>
    <col min="14854" max="14854" width="13.5703125" style="25" customWidth="1"/>
    <col min="14855" max="14855" width="13.140625" style="25" customWidth="1"/>
    <col min="14856" max="15104" width="8.85546875" style="25"/>
    <col min="15105" max="15105" width="49.28515625" style="25" customWidth="1"/>
    <col min="15106" max="15106" width="4.42578125" style="25" customWidth="1"/>
    <col min="15107" max="15107" width="28.7109375" style="25" customWidth="1"/>
    <col min="15108" max="15108" width="13" style="25" customWidth="1"/>
    <col min="15109" max="15109" width="12.5703125" style="25" customWidth="1"/>
    <col min="15110" max="15110" width="13.5703125" style="25" customWidth="1"/>
    <col min="15111" max="15111" width="13.140625" style="25" customWidth="1"/>
    <col min="15112" max="15360" width="8.85546875" style="25"/>
    <col min="15361" max="15361" width="49.28515625" style="25" customWidth="1"/>
    <col min="15362" max="15362" width="4.42578125" style="25" customWidth="1"/>
    <col min="15363" max="15363" width="28.7109375" style="25" customWidth="1"/>
    <col min="15364" max="15364" width="13" style="25" customWidth="1"/>
    <col min="15365" max="15365" width="12.5703125" style="25" customWidth="1"/>
    <col min="15366" max="15366" width="13.5703125" style="25" customWidth="1"/>
    <col min="15367" max="15367" width="13.140625" style="25" customWidth="1"/>
    <col min="15368" max="15616" width="8.85546875" style="25"/>
    <col min="15617" max="15617" width="49.28515625" style="25" customWidth="1"/>
    <col min="15618" max="15618" width="4.42578125" style="25" customWidth="1"/>
    <col min="15619" max="15619" width="28.7109375" style="25" customWidth="1"/>
    <col min="15620" max="15620" width="13" style="25" customWidth="1"/>
    <col min="15621" max="15621" width="12.5703125" style="25" customWidth="1"/>
    <col min="15622" max="15622" width="13.5703125" style="25" customWidth="1"/>
    <col min="15623" max="15623" width="13.140625" style="25" customWidth="1"/>
    <col min="15624" max="15872" width="8.85546875" style="25"/>
    <col min="15873" max="15873" width="49.28515625" style="25" customWidth="1"/>
    <col min="15874" max="15874" width="4.42578125" style="25" customWidth="1"/>
    <col min="15875" max="15875" width="28.7109375" style="25" customWidth="1"/>
    <col min="15876" max="15876" width="13" style="25" customWidth="1"/>
    <col min="15877" max="15877" width="12.5703125" style="25" customWidth="1"/>
    <col min="15878" max="15878" width="13.5703125" style="25" customWidth="1"/>
    <col min="15879" max="15879" width="13.140625" style="25" customWidth="1"/>
    <col min="15880" max="16128" width="8.85546875" style="25"/>
    <col min="16129" max="16129" width="49.28515625" style="25" customWidth="1"/>
    <col min="16130" max="16130" width="4.42578125" style="25" customWidth="1"/>
    <col min="16131" max="16131" width="28.7109375" style="25" customWidth="1"/>
    <col min="16132" max="16132" width="13" style="25" customWidth="1"/>
    <col min="16133" max="16133" width="12.5703125" style="25" customWidth="1"/>
    <col min="16134" max="16134" width="13.5703125" style="25" customWidth="1"/>
    <col min="16135" max="16135" width="13.140625" style="25" customWidth="1"/>
    <col min="16136" max="16384" width="8.85546875" style="25"/>
  </cols>
  <sheetData>
    <row r="1" spans="1:7" ht="7.5" customHeight="1" x14ac:dyDescent="0.25">
      <c r="A1" s="47"/>
      <c r="B1" s="48" t="s">
        <v>1082</v>
      </c>
      <c r="C1" s="49" t="s">
        <v>1082</v>
      </c>
      <c r="D1" s="49" t="s">
        <v>1082</v>
      </c>
      <c r="E1" s="24"/>
      <c r="F1" s="24"/>
      <c r="G1" s="24"/>
    </row>
    <row r="2" spans="1:7" ht="14.1" customHeight="1" x14ac:dyDescent="0.25">
      <c r="A2" s="37" t="s">
        <v>71</v>
      </c>
      <c r="B2" s="37"/>
      <c r="C2" s="37"/>
      <c r="D2" s="32" t="s">
        <v>1082</v>
      </c>
      <c r="E2" s="24"/>
      <c r="F2" s="24"/>
      <c r="G2" s="24"/>
    </row>
    <row r="3" spans="1:7" ht="12.95" customHeight="1" x14ac:dyDescent="0.25">
      <c r="A3" s="50"/>
      <c r="B3" s="50"/>
      <c r="C3" s="50"/>
      <c r="D3" s="51" t="s">
        <v>1082</v>
      </c>
      <c r="E3" s="52"/>
      <c r="F3" s="52"/>
      <c r="G3" s="52"/>
    </row>
    <row r="4" spans="1:7" ht="22.5" customHeight="1" x14ac:dyDescent="0.25">
      <c r="A4" s="84" t="s">
        <v>638</v>
      </c>
      <c r="B4" s="84" t="s">
        <v>639</v>
      </c>
      <c r="C4" s="84" t="s">
        <v>689</v>
      </c>
      <c r="D4" s="38" t="s">
        <v>641</v>
      </c>
      <c r="E4" s="39" t="s">
        <v>105</v>
      </c>
      <c r="F4" s="40" t="s">
        <v>106</v>
      </c>
      <c r="G4" s="41" t="s">
        <v>107</v>
      </c>
    </row>
    <row r="5" spans="1:7" ht="36" customHeight="1" x14ac:dyDescent="0.25">
      <c r="A5" s="85"/>
      <c r="B5" s="85"/>
      <c r="C5" s="85"/>
      <c r="D5" s="42" t="s">
        <v>642</v>
      </c>
      <c r="E5" s="42" t="s">
        <v>642</v>
      </c>
      <c r="F5" s="43" t="s">
        <v>642</v>
      </c>
      <c r="G5" s="42" t="s">
        <v>642</v>
      </c>
    </row>
    <row r="6" spans="1:7" ht="11.45" customHeight="1" x14ac:dyDescent="0.25">
      <c r="A6" s="44" t="s">
        <v>643</v>
      </c>
      <c r="B6" s="123" t="s">
        <v>229</v>
      </c>
      <c r="C6" s="123" t="s">
        <v>230</v>
      </c>
      <c r="D6" s="124" t="s">
        <v>231</v>
      </c>
      <c r="E6" s="124" t="s">
        <v>232</v>
      </c>
      <c r="F6" s="124" t="s">
        <v>233</v>
      </c>
      <c r="G6" s="124" t="s">
        <v>312</v>
      </c>
    </row>
    <row r="7" spans="1:7" ht="30" customHeight="1" x14ac:dyDescent="0.25">
      <c r="A7" s="134" t="s">
        <v>24</v>
      </c>
      <c r="B7" s="126" t="s">
        <v>59</v>
      </c>
      <c r="C7" s="137" t="s">
        <v>90</v>
      </c>
      <c r="D7" s="138">
        <v>1002066374</v>
      </c>
      <c r="E7" s="138">
        <v>625937078.54999995</v>
      </c>
      <c r="F7" s="129">
        <f>D7-E7</f>
        <v>376129295.45000005</v>
      </c>
      <c r="G7" s="54">
        <f>ROUND(E7/D7,4)</f>
        <v>0.62460000000000004</v>
      </c>
    </row>
    <row r="8" spans="1:7" ht="14.25" customHeight="1" x14ac:dyDescent="0.25">
      <c r="A8" s="121" t="s">
        <v>76</v>
      </c>
      <c r="B8" s="139" t="s">
        <v>1082</v>
      </c>
      <c r="C8" s="133" t="s">
        <v>1082</v>
      </c>
      <c r="D8" s="133" t="s">
        <v>1082</v>
      </c>
      <c r="E8" s="133" t="s">
        <v>1082</v>
      </c>
      <c r="F8" s="129"/>
      <c r="G8" s="54"/>
    </row>
    <row r="9" spans="1:7" x14ac:dyDescent="0.25">
      <c r="A9" s="135" t="s">
        <v>175</v>
      </c>
      <c r="B9" s="140" t="s">
        <v>690</v>
      </c>
      <c r="C9" s="141" t="s">
        <v>691</v>
      </c>
      <c r="D9" s="138">
        <v>167427970</v>
      </c>
      <c r="E9" s="138">
        <v>105824993.03</v>
      </c>
      <c r="F9" s="129">
        <f t="shared" ref="F9:F72" si="0">D9-E9</f>
        <v>61602976.969999999</v>
      </c>
      <c r="G9" s="54">
        <f t="shared" ref="G9:G72" si="1">ROUND(E9/D9,4)</f>
        <v>0.6321</v>
      </c>
    </row>
    <row r="10" spans="1:7" ht="23.25" x14ac:dyDescent="0.25">
      <c r="A10" s="135" t="s">
        <v>176</v>
      </c>
      <c r="B10" s="140" t="s">
        <v>690</v>
      </c>
      <c r="C10" s="141" t="s">
        <v>692</v>
      </c>
      <c r="D10" s="138">
        <v>5031700</v>
      </c>
      <c r="E10" s="138">
        <v>3094867.45</v>
      </c>
      <c r="F10" s="129">
        <f t="shared" si="0"/>
        <v>1936832.5499999998</v>
      </c>
      <c r="G10" s="54">
        <f t="shared" si="1"/>
        <v>0.61509999999999998</v>
      </c>
    </row>
    <row r="11" spans="1:7" ht="57" x14ac:dyDescent="0.25">
      <c r="A11" s="135" t="s">
        <v>330</v>
      </c>
      <c r="B11" s="140" t="s">
        <v>690</v>
      </c>
      <c r="C11" s="141" t="s">
        <v>693</v>
      </c>
      <c r="D11" s="138">
        <v>5031700</v>
      </c>
      <c r="E11" s="138">
        <v>3094867.45</v>
      </c>
      <c r="F11" s="129">
        <f t="shared" si="0"/>
        <v>1936832.5499999998</v>
      </c>
      <c r="G11" s="54">
        <f t="shared" si="1"/>
        <v>0.61509999999999998</v>
      </c>
    </row>
    <row r="12" spans="1:7" ht="23.25" x14ac:dyDescent="0.25">
      <c r="A12" s="135" t="s">
        <v>352</v>
      </c>
      <c r="B12" s="140" t="s">
        <v>690</v>
      </c>
      <c r="C12" s="141" t="s">
        <v>694</v>
      </c>
      <c r="D12" s="138">
        <v>5031700</v>
      </c>
      <c r="E12" s="138">
        <v>3094867.45</v>
      </c>
      <c r="F12" s="129">
        <f t="shared" si="0"/>
        <v>1936832.5499999998</v>
      </c>
      <c r="G12" s="54">
        <f t="shared" si="1"/>
        <v>0.61509999999999998</v>
      </c>
    </row>
    <row r="13" spans="1:7" ht="23.25" x14ac:dyDescent="0.25">
      <c r="A13" s="135" t="s">
        <v>695</v>
      </c>
      <c r="B13" s="140" t="s">
        <v>690</v>
      </c>
      <c r="C13" s="141" t="s">
        <v>696</v>
      </c>
      <c r="D13" s="138">
        <v>3944000</v>
      </c>
      <c r="E13" s="138">
        <v>2501449.79</v>
      </c>
      <c r="F13" s="129">
        <f t="shared" si="0"/>
        <v>1442550.21</v>
      </c>
      <c r="G13" s="54">
        <f t="shared" si="1"/>
        <v>0.63419999999999999</v>
      </c>
    </row>
    <row r="14" spans="1:7" ht="34.5" x14ac:dyDescent="0.25">
      <c r="A14" s="135" t="s">
        <v>351</v>
      </c>
      <c r="B14" s="140" t="s">
        <v>690</v>
      </c>
      <c r="C14" s="141" t="s">
        <v>697</v>
      </c>
      <c r="D14" s="138">
        <v>101700</v>
      </c>
      <c r="E14" s="138">
        <v>70310</v>
      </c>
      <c r="F14" s="129">
        <f t="shared" si="0"/>
        <v>31390</v>
      </c>
      <c r="G14" s="54">
        <f t="shared" si="1"/>
        <v>0.69130000000000003</v>
      </c>
    </row>
    <row r="15" spans="1:7" ht="34.5" x14ac:dyDescent="0.25">
      <c r="A15" s="135" t="s">
        <v>698</v>
      </c>
      <c r="B15" s="140" t="s">
        <v>690</v>
      </c>
      <c r="C15" s="141" t="s">
        <v>699</v>
      </c>
      <c r="D15" s="138">
        <v>986000</v>
      </c>
      <c r="E15" s="138">
        <v>523107.66</v>
      </c>
      <c r="F15" s="129">
        <f t="shared" si="0"/>
        <v>462892.34</v>
      </c>
      <c r="G15" s="54">
        <f t="shared" si="1"/>
        <v>0.53049999999999997</v>
      </c>
    </row>
    <row r="16" spans="1:7" ht="34.5" x14ac:dyDescent="0.25">
      <c r="A16" s="135" t="s">
        <v>177</v>
      </c>
      <c r="B16" s="140" t="s">
        <v>690</v>
      </c>
      <c r="C16" s="141" t="s">
        <v>700</v>
      </c>
      <c r="D16" s="138">
        <v>5236000</v>
      </c>
      <c r="E16" s="138">
        <v>3990749.98</v>
      </c>
      <c r="F16" s="129">
        <f t="shared" si="0"/>
        <v>1245250.02</v>
      </c>
      <c r="G16" s="54">
        <f t="shared" si="1"/>
        <v>0.76219999999999999</v>
      </c>
    </row>
    <row r="17" spans="1:7" ht="57" x14ac:dyDescent="0.25">
      <c r="A17" s="135" t="s">
        <v>330</v>
      </c>
      <c r="B17" s="140" t="s">
        <v>690</v>
      </c>
      <c r="C17" s="141" t="s">
        <v>701</v>
      </c>
      <c r="D17" s="138">
        <v>4624000</v>
      </c>
      <c r="E17" s="138">
        <v>3808511</v>
      </c>
      <c r="F17" s="129">
        <f t="shared" si="0"/>
        <v>815489</v>
      </c>
      <c r="G17" s="54">
        <f t="shared" si="1"/>
        <v>0.8236</v>
      </c>
    </row>
    <row r="18" spans="1:7" ht="23.25" x14ac:dyDescent="0.25">
      <c r="A18" s="135" t="s">
        <v>352</v>
      </c>
      <c r="B18" s="140" t="s">
        <v>690</v>
      </c>
      <c r="C18" s="141" t="s">
        <v>702</v>
      </c>
      <c r="D18" s="138">
        <v>4624000</v>
      </c>
      <c r="E18" s="138">
        <v>3808511</v>
      </c>
      <c r="F18" s="129">
        <f t="shared" si="0"/>
        <v>815489</v>
      </c>
      <c r="G18" s="54">
        <f t="shared" si="1"/>
        <v>0.8236</v>
      </c>
    </row>
    <row r="19" spans="1:7" ht="23.25" x14ac:dyDescent="0.25">
      <c r="A19" s="135" t="s">
        <v>695</v>
      </c>
      <c r="B19" s="140" t="s">
        <v>690</v>
      </c>
      <c r="C19" s="141" t="s">
        <v>703</v>
      </c>
      <c r="D19" s="138">
        <v>3277400</v>
      </c>
      <c r="E19" s="138">
        <v>2945300</v>
      </c>
      <c r="F19" s="129">
        <f t="shared" si="0"/>
        <v>332100</v>
      </c>
      <c r="G19" s="54">
        <f t="shared" si="1"/>
        <v>0.89870000000000005</v>
      </c>
    </row>
    <row r="20" spans="1:7" ht="34.5" x14ac:dyDescent="0.25">
      <c r="A20" s="135" t="s">
        <v>351</v>
      </c>
      <c r="B20" s="140" t="s">
        <v>690</v>
      </c>
      <c r="C20" s="141" t="s">
        <v>704</v>
      </c>
      <c r="D20" s="138">
        <v>527200</v>
      </c>
      <c r="E20" s="138">
        <v>194111</v>
      </c>
      <c r="F20" s="129">
        <f t="shared" si="0"/>
        <v>333089</v>
      </c>
      <c r="G20" s="54">
        <f t="shared" si="1"/>
        <v>0.36820000000000003</v>
      </c>
    </row>
    <row r="21" spans="1:7" ht="34.5" x14ac:dyDescent="0.25">
      <c r="A21" s="135" t="s">
        <v>698</v>
      </c>
      <c r="B21" s="140" t="s">
        <v>690</v>
      </c>
      <c r="C21" s="141" t="s">
        <v>705</v>
      </c>
      <c r="D21" s="138">
        <v>819400</v>
      </c>
      <c r="E21" s="138">
        <v>669100</v>
      </c>
      <c r="F21" s="129">
        <f t="shared" si="0"/>
        <v>150300</v>
      </c>
      <c r="G21" s="54">
        <f t="shared" si="1"/>
        <v>0.81659999999999999</v>
      </c>
    </row>
    <row r="22" spans="1:7" ht="23.25" x14ac:dyDescent="0.25">
      <c r="A22" s="135" t="s">
        <v>706</v>
      </c>
      <c r="B22" s="140" t="s">
        <v>690</v>
      </c>
      <c r="C22" s="141" t="s">
        <v>707</v>
      </c>
      <c r="D22" s="138">
        <v>612000</v>
      </c>
      <c r="E22" s="138">
        <v>182238.98</v>
      </c>
      <c r="F22" s="129">
        <f t="shared" si="0"/>
        <v>429761.02</v>
      </c>
      <c r="G22" s="54">
        <f t="shared" si="1"/>
        <v>0.29780000000000001</v>
      </c>
    </row>
    <row r="23" spans="1:7" ht="23.25" x14ac:dyDescent="0.25">
      <c r="A23" s="135" t="s">
        <v>350</v>
      </c>
      <c r="B23" s="140" t="s">
        <v>690</v>
      </c>
      <c r="C23" s="141" t="s">
        <v>708</v>
      </c>
      <c r="D23" s="138">
        <v>612000</v>
      </c>
      <c r="E23" s="138">
        <v>182238.98</v>
      </c>
      <c r="F23" s="129">
        <f t="shared" si="0"/>
        <v>429761.02</v>
      </c>
      <c r="G23" s="54">
        <f t="shared" si="1"/>
        <v>0.29780000000000001</v>
      </c>
    </row>
    <row r="24" spans="1:7" ht="23.25" x14ac:dyDescent="0.25">
      <c r="A24" s="135" t="s">
        <v>349</v>
      </c>
      <c r="B24" s="140" t="s">
        <v>690</v>
      </c>
      <c r="C24" s="141" t="s">
        <v>709</v>
      </c>
      <c r="D24" s="138">
        <v>612000</v>
      </c>
      <c r="E24" s="138">
        <v>182238.98</v>
      </c>
      <c r="F24" s="129">
        <f t="shared" si="0"/>
        <v>429761.02</v>
      </c>
      <c r="G24" s="54">
        <f t="shared" si="1"/>
        <v>0.29780000000000001</v>
      </c>
    </row>
    <row r="25" spans="1:7" ht="45.75" x14ac:dyDescent="0.25">
      <c r="A25" s="135" t="s">
        <v>178</v>
      </c>
      <c r="B25" s="140" t="s">
        <v>690</v>
      </c>
      <c r="C25" s="141" t="s">
        <v>710</v>
      </c>
      <c r="D25" s="138">
        <v>76096300</v>
      </c>
      <c r="E25" s="138">
        <v>48085547.420000002</v>
      </c>
      <c r="F25" s="129">
        <f t="shared" si="0"/>
        <v>28010752.579999998</v>
      </c>
      <c r="G25" s="54">
        <f t="shared" si="1"/>
        <v>0.63190000000000002</v>
      </c>
    </row>
    <row r="26" spans="1:7" ht="57" x14ac:dyDescent="0.25">
      <c r="A26" s="135" t="s">
        <v>330</v>
      </c>
      <c r="B26" s="140" t="s">
        <v>690</v>
      </c>
      <c r="C26" s="141" t="s">
        <v>711</v>
      </c>
      <c r="D26" s="138">
        <v>61299500</v>
      </c>
      <c r="E26" s="138">
        <v>43187748.159999996</v>
      </c>
      <c r="F26" s="129">
        <f t="shared" si="0"/>
        <v>18111751.840000004</v>
      </c>
      <c r="G26" s="54">
        <f t="shared" si="1"/>
        <v>0.70450000000000002</v>
      </c>
    </row>
    <row r="27" spans="1:7" ht="23.25" x14ac:dyDescent="0.25">
      <c r="A27" s="135" t="s">
        <v>352</v>
      </c>
      <c r="B27" s="140" t="s">
        <v>690</v>
      </c>
      <c r="C27" s="141" t="s">
        <v>712</v>
      </c>
      <c r="D27" s="138">
        <v>61299500</v>
      </c>
      <c r="E27" s="138">
        <v>43187748.159999996</v>
      </c>
      <c r="F27" s="129">
        <f t="shared" si="0"/>
        <v>18111751.840000004</v>
      </c>
      <c r="G27" s="54">
        <f t="shared" si="1"/>
        <v>0.70450000000000002</v>
      </c>
    </row>
    <row r="28" spans="1:7" ht="23.25" x14ac:dyDescent="0.25">
      <c r="A28" s="135" t="s">
        <v>695</v>
      </c>
      <c r="B28" s="140" t="s">
        <v>690</v>
      </c>
      <c r="C28" s="141" t="s">
        <v>713</v>
      </c>
      <c r="D28" s="138">
        <v>40634300</v>
      </c>
      <c r="E28" s="138">
        <v>29721758.030000001</v>
      </c>
      <c r="F28" s="129">
        <f t="shared" si="0"/>
        <v>10912541.969999999</v>
      </c>
      <c r="G28" s="54">
        <f t="shared" si="1"/>
        <v>0.73140000000000005</v>
      </c>
    </row>
    <row r="29" spans="1:7" ht="34.5" x14ac:dyDescent="0.25">
      <c r="A29" s="135" t="s">
        <v>351</v>
      </c>
      <c r="B29" s="140" t="s">
        <v>690</v>
      </c>
      <c r="C29" s="141" t="s">
        <v>714</v>
      </c>
      <c r="D29" s="138">
        <v>10788700</v>
      </c>
      <c r="E29" s="138">
        <v>5511046.2400000002</v>
      </c>
      <c r="F29" s="129">
        <f t="shared" si="0"/>
        <v>5277653.76</v>
      </c>
      <c r="G29" s="54">
        <f t="shared" si="1"/>
        <v>0.51080000000000003</v>
      </c>
    </row>
    <row r="30" spans="1:7" ht="34.5" x14ac:dyDescent="0.25">
      <c r="A30" s="135" t="s">
        <v>698</v>
      </c>
      <c r="B30" s="140" t="s">
        <v>690</v>
      </c>
      <c r="C30" s="141" t="s">
        <v>715</v>
      </c>
      <c r="D30" s="138">
        <v>9876500</v>
      </c>
      <c r="E30" s="138">
        <v>7954943.8899999997</v>
      </c>
      <c r="F30" s="129">
        <f t="shared" si="0"/>
        <v>1921556.1100000003</v>
      </c>
      <c r="G30" s="54">
        <f t="shared" si="1"/>
        <v>0.8054</v>
      </c>
    </row>
    <row r="31" spans="1:7" ht="23.25" x14ac:dyDescent="0.25">
      <c r="A31" s="135" t="s">
        <v>706</v>
      </c>
      <c r="B31" s="140" t="s">
        <v>690</v>
      </c>
      <c r="C31" s="141" t="s">
        <v>716</v>
      </c>
      <c r="D31" s="138">
        <v>14719700</v>
      </c>
      <c r="E31" s="138">
        <v>4855701.34</v>
      </c>
      <c r="F31" s="129">
        <f t="shared" si="0"/>
        <v>9863998.6600000001</v>
      </c>
      <c r="G31" s="54">
        <f t="shared" si="1"/>
        <v>0.32990000000000003</v>
      </c>
    </row>
    <row r="32" spans="1:7" ht="23.25" x14ac:dyDescent="0.25">
      <c r="A32" s="135" t="s">
        <v>350</v>
      </c>
      <c r="B32" s="140" t="s">
        <v>690</v>
      </c>
      <c r="C32" s="141" t="s">
        <v>717</v>
      </c>
      <c r="D32" s="138">
        <v>14719700</v>
      </c>
      <c r="E32" s="138">
        <v>4855701.34</v>
      </c>
      <c r="F32" s="129">
        <f t="shared" si="0"/>
        <v>9863998.6600000001</v>
      </c>
      <c r="G32" s="54">
        <f t="shared" si="1"/>
        <v>0.32990000000000003</v>
      </c>
    </row>
    <row r="33" spans="1:7" ht="23.25" x14ac:dyDescent="0.25">
      <c r="A33" s="135" t="s">
        <v>349</v>
      </c>
      <c r="B33" s="140" t="s">
        <v>690</v>
      </c>
      <c r="C33" s="141" t="s">
        <v>718</v>
      </c>
      <c r="D33" s="138">
        <v>14719700</v>
      </c>
      <c r="E33" s="138">
        <v>4855701.34</v>
      </c>
      <c r="F33" s="129">
        <f t="shared" si="0"/>
        <v>9863998.6600000001</v>
      </c>
      <c r="G33" s="54">
        <f t="shared" si="1"/>
        <v>0.32990000000000003</v>
      </c>
    </row>
    <row r="34" spans="1:7" x14ac:dyDescent="0.25">
      <c r="A34" s="135" t="s">
        <v>348</v>
      </c>
      <c r="B34" s="140" t="s">
        <v>690</v>
      </c>
      <c r="C34" s="141" t="s">
        <v>719</v>
      </c>
      <c r="D34" s="138">
        <v>77100</v>
      </c>
      <c r="E34" s="138">
        <v>42097.919999999998</v>
      </c>
      <c r="F34" s="129">
        <f t="shared" si="0"/>
        <v>35002.080000000002</v>
      </c>
      <c r="G34" s="54">
        <f t="shared" si="1"/>
        <v>0.54600000000000004</v>
      </c>
    </row>
    <row r="35" spans="1:7" x14ac:dyDescent="0.25">
      <c r="A35" s="135" t="s">
        <v>347</v>
      </c>
      <c r="B35" s="140" t="s">
        <v>690</v>
      </c>
      <c r="C35" s="141" t="s">
        <v>720</v>
      </c>
      <c r="D35" s="138">
        <v>77100</v>
      </c>
      <c r="E35" s="138">
        <v>42097.919999999998</v>
      </c>
      <c r="F35" s="129">
        <f t="shared" si="0"/>
        <v>35002.080000000002</v>
      </c>
      <c r="G35" s="54">
        <f t="shared" si="1"/>
        <v>0.54600000000000004</v>
      </c>
    </row>
    <row r="36" spans="1:7" ht="23.25" x14ac:dyDescent="0.25">
      <c r="A36" s="135" t="s">
        <v>346</v>
      </c>
      <c r="B36" s="140" t="s">
        <v>690</v>
      </c>
      <c r="C36" s="141" t="s">
        <v>721</v>
      </c>
      <c r="D36" s="138">
        <v>56100</v>
      </c>
      <c r="E36" s="138">
        <v>28906</v>
      </c>
      <c r="F36" s="129">
        <f t="shared" si="0"/>
        <v>27194</v>
      </c>
      <c r="G36" s="54">
        <f t="shared" si="1"/>
        <v>0.51529999999999998</v>
      </c>
    </row>
    <row r="37" spans="1:7" x14ac:dyDescent="0.25">
      <c r="A37" s="135" t="s">
        <v>345</v>
      </c>
      <c r="B37" s="140" t="s">
        <v>690</v>
      </c>
      <c r="C37" s="141" t="s">
        <v>722</v>
      </c>
      <c r="D37" s="138">
        <v>8000</v>
      </c>
      <c r="E37" s="138">
        <v>7700</v>
      </c>
      <c r="F37" s="129">
        <f t="shared" si="0"/>
        <v>300</v>
      </c>
      <c r="G37" s="54">
        <f t="shared" si="1"/>
        <v>0.96250000000000002</v>
      </c>
    </row>
    <row r="38" spans="1:7" x14ac:dyDescent="0.25">
      <c r="A38" s="135" t="s">
        <v>362</v>
      </c>
      <c r="B38" s="140" t="s">
        <v>690</v>
      </c>
      <c r="C38" s="141" t="s">
        <v>723</v>
      </c>
      <c r="D38" s="138">
        <v>13000</v>
      </c>
      <c r="E38" s="138">
        <v>5491.92</v>
      </c>
      <c r="F38" s="129">
        <f t="shared" si="0"/>
        <v>7508.08</v>
      </c>
      <c r="G38" s="54">
        <f t="shared" si="1"/>
        <v>0.42249999999999999</v>
      </c>
    </row>
    <row r="39" spans="1:7" x14ac:dyDescent="0.25">
      <c r="A39" s="135" t="s">
        <v>1009</v>
      </c>
      <c r="B39" s="140" t="s">
        <v>690</v>
      </c>
      <c r="C39" s="141" t="s">
        <v>1010</v>
      </c>
      <c r="D39" s="138">
        <v>61000</v>
      </c>
      <c r="E39" s="138">
        <v>57348</v>
      </c>
      <c r="F39" s="129">
        <f t="shared" si="0"/>
        <v>3652</v>
      </c>
      <c r="G39" s="54">
        <f t="shared" si="1"/>
        <v>0.94010000000000005</v>
      </c>
    </row>
    <row r="40" spans="1:7" ht="23.25" x14ac:dyDescent="0.25">
      <c r="A40" s="135" t="s">
        <v>706</v>
      </c>
      <c r="B40" s="140" t="s">
        <v>690</v>
      </c>
      <c r="C40" s="141" t="s">
        <v>1011</v>
      </c>
      <c r="D40" s="138">
        <v>61000</v>
      </c>
      <c r="E40" s="138">
        <v>57348</v>
      </c>
      <c r="F40" s="129">
        <f t="shared" si="0"/>
        <v>3652</v>
      </c>
      <c r="G40" s="54">
        <f t="shared" si="1"/>
        <v>0.94010000000000005</v>
      </c>
    </row>
    <row r="41" spans="1:7" ht="23.25" x14ac:dyDescent="0.25">
      <c r="A41" s="135" t="s">
        <v>350</v>
      </c>
      <c r="B41" s="140" t="s">
        <v>690</v>
      </c>
      <c r="C41" s="141" t="s">
        <v>1012</v>
      </c>
      <c r="D41" s="138">
        <v>61000</v>
      </c>
      <c r="E41" s="138">
        <v>57348</v>
      </c>
      <c r="F41" s="129">
        <f t="shared" si="0"/>
        <v>3652</v>
      </c>
      <c r="G41" s="54">
        <f t="shared" si="1"/>
        <v>0.94010000000000005</v>
      </c>
    </row>
    <row r="42" spans="1:7" ht="23.25" x14ac:dyDescent="0.25">
      <c r="A42" s="135" t="s">
        <v>349</v>
      </c>
      <c r="B42" s="140" t="s">
        <v>690</v>
      </c>
      <c r="C42" s="141" t="s">
        <v>1013</v>
      </c>
      <c r="D42" s="138">
        <v>61000</v>
      </c>
      <c r="E42" s="138">
        <v>57348</v>
      </c>
      <c r="F42" s="129">
        <f t="shared" si="0"/>
        <v>3652</v>
      </c>
      <c r="G42" s="54">
        <f t="shared" si="1"/>
        <v>0.94010000000000005</v>
      </c>
    </row>
    <row r="43" spans="1:7" ht="34.5" x14ac:dyDescent="0.25">
      <c r="A43" s="135" t="s">
        <v>179</v>
      </c>
      <c r="B43" s="140" t="s">
        <v>690</v>
      </c>
      <c r="C43" s="141" t="s">
        <v>724</v>
      </c>
      <c r="D43" s="138">
        <v>32339700</v>
      </c>
      <c r="E43" s="138">
        <v>23255899.210000001</v>
      </c>
      <c r="F43" s="129">
        <f t="shared" si="0"/>
        <v>9083800.7899999991</v>
      </c>
      <c r="G43" s="54">
        <f t="shared" si="1"/>
        <v>0.71909999999999996</v>
      </c>
    </row>
    <row r="44" spans="1:7" ht="57" x14ac:dyDescent="0.25">
      <c r="A44" s="135" t="s">
        <v>330</v>
      </c>
      <c r="B44" s="140" t="s">
        <v>690</v>
      </c>
      <c r="C44" s="141" t="s">
        <v>725</v>
      </c>
      <c r="D44" s="138">
        <v>30550900</v>
      </c>
      <c r="E44" s="138">
        <v>22069607.789999999</v>
      </c>
      <c r="F44" s="129">
        <f t="shared" si="0"/>
        <v>8481292.2100000009</v>
      </c>
      <c r="G44" s="54">
        <f t="shared" si="1"/>
        <v>0.72240000000000004</v>
      </c>
    </row>
    <row r="45" spans="1:7" ht="23.25" x14ac:dyDescent="0.25">
      <c r="A45" s="135" t="s">
        <v>352</v>
      </c>
      <c r="B45" s="140" t="s">
        <v>690</v>
      </c>
      <c r="C45" s="141" t="s">
        <v>726</v>
      </c>
      <c r="D45" s="138">
        <v>30550900</v>
      </c>
      <c r="E45" s="138">
        <v>22069607.789999999</v>
      </c>
      <c r="F45" s="129">
        <f t="shared" si="0"/>
        <v>8481292.2100000009</v>
      </c>
      <c r="G45" s="54">
        <f t="shared" si="1"/>
        <v>0.72240000000000004</v>
      </c>
    </row>
    <row r="46" spans="1:7" ht="23.25" x14ac:dyDescent="0.25">
      <c r="A46" s="135" t="s">
        <v>695</v>
      </c>
      <c r="B46" s="140" t="s">
        <v>690</v>
      </c>
      <c r="C46" s="141" t="s">
        <v>727</v>
      </c>
      <c r="D46" s="138">
        <v>23424800</v>
      </c>
      <c r="E46" s="138">
        <v>16927544.91</v>
      </c>
      <c r="F46" s="129">
        <f t="shared" si="0"/>
        <v>6497255.0899999999</v>
      </c>
      <c r="G46" s="54">
        <f t="shared" si="1"/>
        <v>0.72260000000000002</v>
      </c>
    </row>
    <row r="47" spans="1:7" ht="34.5" x14ac:dyDescent="0.25">
      <c r="A47" s="135" t="s">
        <v>351</v>
      </c>
      <c r="B47" s="140" t="s">
        <v>690</v>
      </c>
      <c r="C47" s="141" t="s">
        <v>728</v>
      </c>
      <c r="D47" s="138">
        <v>1269900</v>
      </c>
      <c r="E47" s="138">
        <v>948210.47</v>
      </c>
      <c r="F47" s="129">
        <f t="shared" si="0"/>
        <v>321689.53000000003</v>
      </c>
      <c r="G47" s="54">
        <f t="shared" si="1"/>
        <v>0.74670000000000003</v>
      </c>
    </row>
    <row r="48" spans="1:7" ht="34.5" x14ac:dyDescent="0.25">
      <c r="A48" s="135" t="s">
        <v>698</v>
      </c>
      <c r="B48" s="140" t="s">
        <v>690</v>
      </c>
      <c r="C48" s="141" t="s">
        <v>729</v>
      </c>
      <c r="D48" s="138">
        <v>5856200</v>
      </c>
      <c r="E48" s="138">
        <v>4193852.41</v>
      </c>
      <c r="F48" s="129">
        <f t="shared" si="0"/>
        <v>1662347.5899999999</v>
      </c>
      <c r="G48" s="54">
        <f t="shared" si="1"/>
        <v>0.71609999999999996</v>
      </c>
    </row>
    <row r="49" spans="1:7" ht="23.25" x14ac:dyDescent="0.25">
      <c r="A49" s="135" t="s">
        <v>706</v>
      </c>
      <c r="B49" s="140" t="s">
        <v>690</v>
      </c>
      <c r="C49" s="141" t="s">
        <v>730</v>
      </c>
      <c r="D49" s="138">
        <v>1781000</v>
      </c>
      <c r="E49" s="138">
        <v>1182601.3500000001</v>
      </c>
      <c r="F49" s="129">
        <f t="shared" si="0"/>
        <v>598398.64999999991</v>
      </c>
      <c r="G49" s="54">
        <f t="shared" si="1"/>
        <v>0.66400000000000003</v>
      </c>
    </row>
    <row r="50" spans="1:7" ht="23.25" x14ac:dyDescent="0.25">
      <c r="A50" s="135" t="s">
        <v>350</v>
      </c>
      <c r="B50" s="140" t="s">
        <v>690</v>
      </c>
      <c r="C50" s="141" t="s">
        <v>731</v>
      </c>
      <c r="D50" s="138">
        <v>1781000</v>
      </c>
      <c r="E50" s="138">
        <v>1182601.3500000001</v>
      </c>
      <c r="F50" s="129">
        <f t="shared" si="0"/>
        <v>598398.64999999991</v>
      </c>
      <c r="G50" s="54">
        <f t="shared" si="1"/>
        <v>0.66400000000000003</v>
      </c>
    </row>
    <row r="51" spans="1:7" ht="23.25" x14ac:dyDescent="0.25">
      <c r="A51" s="135" t="s">
        <v>349</v>
      </c>
      <c r="B51" s="140" t="s">
        <v>690</v>
      </c>
      <c r="C51" s="141" t="s">
        <v>732</v>
      </c>
      <c r="D51" s="138">
        <v>1781000</v>
      </c>
      <c r="E51" s="138">
        <v>1182601.3500000001</v>
      </c>
      <c r="F51" s="129">
        <f t="shared" si="0"/>
        <v>598398.64999999991</v>
      </c>
      <c r="G51" s="54">
        <f t="shared" si="1"/>
        <v>0.66400000000000003</v>
      </c>
    </row>
    <row r="52" spans="1:7" x14ac:dyDescent="0.25">
      <c r="A52" s="135" t="s">
        <v>348</v>
      </c>
      <c r="B52" s="140" t="s">
        <v>690</v>
      </c>
      <c r="C52" s="141" t="s">
        <v>733</v>
      </c>
      <c r="D52" s="138">
        <v>7800</v>
      </c>
      <c r="E52" s="138">
        <v>3690.07</v>
      </c>
      <c r="F52" s="129">
        <f t="shared" si="0"/>
        <v>4109.93</v>
      </c>
      <c r="G52" s="54">
        <f t="shared" si="1"/>
        <v>0.47310000000000002</v>
      </c>
    </row>
    <row r="53" spans="1:7" x14ac:dyDescent="0.25">
      <c r="A53" s="135" t="s">
        <v>347</v>
      </c>
      <c r="B53" s="140" t="s">
        <v>690</v>
      </c>
      <c r="C53" s="141" t="s">
        <v>734</v>
      </c>
      <c r="D53" s="138">
        <v>7800</v>
      </c>
      <c r="E53" s="138">
        <v>3690.07</v>
      </c>
      <c r="F53" s="129">
        <f t="shared" si="0"/>
        <v>4109.93</v>
      </c>
      <c r="G53" s="54">
        <f t="shared" si="1"/>
        <v>0.47310000000000002</v>
      </c>
    </row>
    <row r="54" spans="1:7" ht="23.25" x14ac:dyDescent="0.25">
      <c r="A54" s="135" t="s">
        <v>346</v>
      </c>
      <c r="B54" s="140" t="s">
        <v>690</v>
      </c>
      <c r="C54" s="141" t="s">
        <v>735</v>
      </c>
      <c r="D54" s="138">
        <v>3000</v>
      </c>
      <c r="E54" s="138">
        <v>988</v>
      </c>
      <c r="F54" s="129">
        <f t="shared" si="0"/>
        <v>2012</v>
      </c>
      <c r="G54" s="54">
        <f t="shared" si="1"/>
        <v>0.32929999999999998</v>
      </c>
    </row>
    <row r="55" spans="1:7" x14ac:dyDescent="0.25">
      <c r="A55" s="135" t="s">
        <v>345</v>
      </c>
      <c r="B55" s="140" t="s">
        <v>690</v>
      </c>
      <c r="C55" s="141" t="s">
        <v>736</v>
      </c>
      <c r="D55" s="138">
        <v>2800</v>
      </c>
      <c r="E55" s="138">
        <v>1500</v>
      </c>
      <c r="F55" s="129">
        <f t="shared" si="0"/>
        <v>1300</v>
      </c>
      <c r="G55" s="54">
        <f t="shared" si="1"/>
        <v>0.53569999999999995</v>
      </c>
    </row>
    <row r="56" spans="1:7" x14ac:dyDescent="0.25">
      <c r="A56" s="135" t="s">
        <v>362</v>
      </c>
      <c r="B56" s="140" t="s">
        <v>690</v>
      </c>
      <c r="C56" s="141" t="s">
        <v>1014</v>
      </c>
      <c r="D56" s="138">
        <v>2000</v>
      </c>
      <c r="E56" s="138">
        <v>1202.07</v>
      </c>
      <c r="F56" s="129">
        <f t="shared" si="0"/>
        <v>797.93000000000006</v>
      </c>
      <c r="G56" s="54">
        <f t="shared" si="1"/>
        <v>0.60099999999999998</v>
      </c>
    </row>
    <row r="57" spans="1:7" x14ac:dyDescent="0.25">
      <c r="A57" s="135" t="s">
        <v>180</v>
      </c>
      <c r="B57" s="140" t="s">
        <v>690</v>
      </c>
      <c r="C57" s="141" t="s">
        <v>737</v>
      </c>
      <c r="D57" s="138">
        <v>2584670</v>
      </c>
      <c r="E57" s="138">
        <v>0</v>
      </c>
      <c r="F57" s="129">
        <f t="shared" si="0"/>
        <v>2584670</v>
      </c>
      <c r="G57" s="54">
        <f t="shared" si="1"/>
        <v>0</v>
      </c>
    </row>
    <row r="58" spans="1:7" x14ac:dyDescent="0.25">
      <c r="A58" s="135" t="s">
        <v>348</v>
      </c>
      <c r="B58" s="140" t="s">
        <v>690</v>
      </c>
      <c r="C58" s="141" t="s">
        <v>738</v>
      </c>
      <c r="D58" s="138">
        <v>2584670</v>
      </c>
      <c r="E58" s="138">
        <v>0</v>
      </c>
      <c r="F58" s="129">
        <f t="shared" si="0"/>
        <v>2584670</v>
      </c>
      <c r="G58" s="54">
        <f t="shared" si="1"/>
        <v>0</v>
      </c>
    </row>
    <row r="59" spans="1:7" x14ac:dyDescent="0.25">
      <c r="A59" s="135" t="s">
        <v>364</v>
      </c>
      <c r="B59" s="140" t="s">
        <v>690</v>
      </c>
      <c r="C59" s="141" t="s">
        <v>739</v>
      </c>
      <c r="D59" s="138">
        <v>2584670</v>
      </c>
      <c r="E59" s="138">
        <v>0</v>
      </c>
      <c r="F59" s="129">
        <f t="shared" si="0"/>
        <v>2584670</v>
      </c>
      <c r="G59" s="54">
        <f t="shared" si="1"/>
        <v>0</v>
      </c>
    </row>
    <row r="60" spans="1:7" x14ac:dyDescent="0.25">
      <c r="A60" s="135" t="s">
        <v>181</v>
      </c>
      <c r="B60" s="140" t="s">
        <v>690</v>
      </c>
      <c r="C60" s="141" t="s">
        <v>740</v>
      </c>
      <c r="D60" s="138">
        <v>46078600</v>
      </c>
      <c r="E60" s="138">
        <v>27340580.969999999</v>
      </c>
      <c r="F60" s="129">
        <f t="shared" si="0"/>
        <v>18738019.030000001</v>
      </c>
      <c r="G60" s="54">
        <f t="shared" si="1"/>
        <v>0.59330000000000005</v>
      </c>
    </row>
    <row r="61" spans="1:7" ht="57" x14ac:dyDescent="0.25">
      <c r="A61" s="135" t="s">
        <v>330</v>
      </c>
      <c r="B61" s="140" t="s">
        <v>690</v>
      </c>
      <c r="C61" s="141" t="s">
        <v>741</v>
      </c>
      <c r="D61" s="138">
        <v>29728600</v>
      </c>
      <c r="E61" s="138">
        <v>15907464.27</v>
      </c>
      <c r="F61" s="129">
        <f t="shared" si="0"/>
        <v>13821135.73</v>
      </c>
      <c r="G61" s="54">
        <f t="shared" si="1"/>
        <v>0.53510000000000002</v>
      </c>
    </row>
    <row r="62" spans="1:7" x14ac:dyDescent="0.25">
      <c r="A62" s="135" t="s">
        <v>742</v>
      </c>
      <c r="B62" s="140" t="s">
        <v>690</v>
      </c>
      <c r="C62" s="141" t="s">
        <v>743</v>
      </c>
      <c r="D62" s="138">
        <v>22134400</v>
      </c>
      <c r="E62" s="138">
        <v>11752118.77</v>
      </c>
      <c r="F62" s="129">
        <f t="shared" si="0"/>
        <v>10382281.23</v>
      </c>
      <c r="G62" s="54">
        <f t="shared" si="1"/>
        <v>0.53090000000000004</v>
      </c>
    </row>
    <row r="63" spans="1:7" x14ac:dyDescent="0.25">
      <c r="A63" s="135" t="s">
        <v>744</v>
      </c>
      <c r="B63" s="140" t="s">
        <v>690</v>
      </c>
      <c r="C63" s="141" t="s">
        <v>745</v>
      </c>
      <c r="D63" s="138">
        <v>16241600</v>
      </c>
      <c r="E63" s="138">
        <v>8744630.2300000004</v>
      </c>
      <c r="F63" s="129">
        <f t="shared" si="0"/>
        <v>7496969.7699999996</v>
      </c>
      <c r="G63" s="54">
        <f t="shared" si="1"/>
        <v>0.53839999999999999</v>
      </c>
    </row>
    <row r="64" spans="1:7" ht="23.25" x14ac:dyDescent="0.25">
      <c r="A64" s="135" t="s">
        <v>746</v>
      </c>
      <c r="B64" s="140" t="s">
        <v>690</v>
      </c>
      <c r="C64" s="141" t="s">
        <v>747</v>
      </c>
      <c r="D64" s="138">
        <v>986900</v>
      </c>
      <c r="E64" s="138">
        <v>551612.5</v>
      </c>
      <c r="F64" s="129">
        <f t="shared" si="0"/>
        <v>435287.5</v>
      </c>
      <c r="G64" s="54">
        <f t="shared" si="1"/>
        <v>0.55889999999999995</v>
      </c>
    </row>
    <row r="65" spans="1:7" ht="34.5" x14ac:dyDescent="0.25">
      <c r="A65" s="135" t="s">
        <v>748</v>
      </c>
      <c r="B65" s="140" t="s">
        <v>690</v>
      </c>
      <c r="C65" s="141" t="s">
        <v>749</v>
      </c>
      <c r="D65" s="138">
        <v>4905900</v>
      </c>
      <c r="E65" s="138">
        <v>2455876.04</v>
      </c>
      <c r="F65" s="129">
        <f t="shared" si="0"/>
        <v>2450023.96</v>
      </c>
      <c r="G65" s="54">
        <f t="shared" si="1"/>
        <v>0.50060000000000004</v>
      </c>
    </row>
    <row r="66" spans="1:7" ht="23.25" x14ac:dyDescent="0.25">
      <c r="A66" s="135" t="s">
        <v>352</v>
      </c>
      <c r="B66" s="140" t="s">
        <v>690</v>
      </c>
      <c r="C66" s="141" t="s">
        <v>750</v>
      </c>
      <c r="D66" s="138">
        <v>7594200</v>
      </c>
      <c r="E66" s="138">
        <v>4155345.5</v>
      </c>
      <c r="F66" s="129">
        <f t="shared" si="0"/>
        <v>3438854.5</v>
      </c>
      <c r="G66" s="54">
        <f t="shared" si="1"/>
        <v>0.54720000000000002</v>
      </c>
    </row>
    <row r="67" spans="1:7" ht="23.25" x14ac:dyDescent="0.25">
      <c r="A67" s="135" t="s">
        <v>695</v>
      </c>
      <c r="B67" s="140" t="s">
        <v>690</v>
      </c>
      <c r="C67" s="141" t="s">
        <v>751</v>
      </c>
      <c r="D67" s="138">
        <v>5632500</v>
      </c>
      <c r="E67" s="138">
        <v>3123376.59</v>
      </c>
      <c r="F67" s="129">
        <f t="shared" si="0"/>
        <v>2509123.41</v>
      </c>
      <c r="G67" s="54">
        <f t="shared" si="1"/>
        <v>0.55449999999999999</v>
      </c>
    </row>
    <row r="68" spans="1:7" ht="34.5" x14ac:dyDescent="0.25">
      <c r="A68" s="135" t="s">
        <v>351</v>
      </c>
      <c r="B68" s="140" t="s">
        <v>690</v>
      </c>
      <c r="C68" s="141" t="s">
        <v>752</v>
      </c>
      <c r="D68" s="138">
        <v>261400</v>
      </c>
      <c r="E68" s="138">
        <v>119849</v>
      </c>
      <c r="F68" s="129">
        <f t="shared" si="0"/>
        <v>141551</v>
      </c>
      <c r="G68" s="54">
        <f t="shared" si="1"/>
        <v>0.45850000000000002</v>
      </c>
    </row>
    <row r="69" spans="1:7" ht="34.5" x14ac:dyDescent="0.25">
      <c r="A69" s="135" t="s">
        <v>698</v>
      </c>
      <c r="B69" s="140" t="s">
        <v>690</v>
      </c>
      <c r="C69" s="141" t="s">
        <v>753</v>
      </c>
      <c r="D69" s="138">
        <v>1700300</v>
      </c>
      <c r="E69" s="138">
        <v>912119.91</v>
      </c>
      <c r="F69" s="129">
        <f t="shared" si="0"/>
        <v>788180.09</v>
      </c>
      <c r="G69" s="54">
        <f t="shared" si="1"/>
        <v>0.53639999999999999</v>
      </c>
    </row>
    <row r="70" spans="1:7" ht="23.25" x14ac:dyDescent="0.25">
      <c r="A70" s="135" t="s">
        <v>706</v>
      </c>
      <c r="B70" s="140" t="s">
        <v>690</v>
      </c>
      <c r="C70" s="141" t="s">
        <v>754</v>
      </c>
      <c r="D70" s="138">
        <v>15027300</v>
      </c>
      <c r="E70" s="138">
        <v>10583094.1</v>
      </c>
      <c r="F70" s="129">
        <f t="shared" si="0"/>
        <v>4444205.9000000004</v>
      </c>
      <c r="G70" s="54">
        <f t="shared" si="1"/>
        <v>0.70430000000000004</v>
      </c>
    </row>
    <row r="71" spans="1:7" ht="23.25" x14ac:dyDescent="0.25">
      <c r="A71" s="135" t="s">
        <v>350</v>
      </c>
      <c r="B71" s="140" t="s">
        <v>690</v>
      </c>
      <c r="C71" s="141" t="s">
        <v>755</v>
      </c>
      <c r="D71" s="138">
        <v>15027300</v>
      </c>
      <c r="E71" s="138">
        <v>10583094.1</v>
      </c>
      <c r="F71" s="129">
        <f t="shared" si="0"/>
        <v>4444205.9000000004</v>
      </c>
      <c r="G71" s="54">
        <f t="shared" si="1"/>
        <v>0.70430000000000004</v>
      </c>
    </row>
    <row r="72" spans="1:7" ht="23.25" x14ac:dyDescent="0.25">
      <c r="A72" s="135" t="s">
        <v>349</v>
      </c>
      <c r="B72" s="140" t="s">
        <v>690</v>
      </c>
      <c r="C72" s="141" t="s">
        <v>756</v>
      </c>
      <c r="D72" s="138">
        <v>15027300</v>
      </c>
      <c r="E72" s="138">
        <v>10583094.1</v>
      </c>
      <c r="F72" s="129">
        <f t="shared" si="0"/>
        <v>4444205.9000000004</v>
      </c>
      <c r="G72" s="54">
        <f t="shared" si="1"/>
        <v>0.70430000000000004</v>
      </c>
    </row>
    <row r="73" spans="1:7" ht="23.25" x14ac:dyDescent="0.25">
      <c r="A73" s="135" t="s">
        <v>343</v>
      </c>
      <c r="B73" s="140" t="s">
        <v>690</v>
      </c>
      <c r="C73" s="141" t="s">
        <v>757</v>
      </c>
      <c r="D73" s="138">
        <v>1154400</v>
      </c>
      <c r="E73" s="138">
        <v>740000</v>
      </c>
      <c r="F73" s="129">
        <f t="shared" ref="F73:F136" si="2">D73-E73</f>
        <v>414400</v>
      </c>
      <c r="G73" s="54">
        <f t="shared" ref="G73:G136" si="3">ROUND(E73/D73,4)</f>
        <v>0.64100000000000001</v>
      </c>
    </row>
    <row r="74" spans="1:7" ht="23.25" x14ac:dyDescent="0.25">
      <c r="A74" s="135" t="s">
        <v>363</v>
      </c>
      <c r="B74" s="140" t="s">
        <v>690</v>
      </c>
      <c r="C74" s="141" t="s">
        <v>758</v>
      </c>
      <c r="D74" s="138">
        <v>1154400</v>
      </c>
      <c r="E74" s="138">
        <v>740000</v>
      </c>
      <c r="F74" s="129">
        <f t="shared" si="2"/>
        <v>414400</v>
      </c>
      <c r="G74" s="54">
        <f t="shared" si="3"/>
        <v>0.64100000000000001</v>
      </c>
    </row>
    <row r="75" spans="1:7" x14ac:dyDescent="0.25">
      <c r="A75" s="135" t="s">
        <v>348</v>
      </c>
      <c r="B75" s="140" t="s">
        <v>690</v>
      </c>
      <c r="C75" s="141" t="s">
        <v>759</v>
      </c>
      <c r="D75" s="138">
        <v>168300</v>
      </c>
      <c r="E75" s="138">
        <v>110022.6</v>
      </c>
      <c r="F75" s="129">
        <f t="shared" si="2"/>
        <v>58277.399999999994</v>
      </c>
      <c r="G75" s="54">
        <f t="shared" si="3"/>
        <v>0.65369999999999995</v>
      </c>
    </row>
    <row r="76" spans="1:7" x14ac:dyDescent="0.25">
      <c r="A76" s="135" t="s">
        <v>347</v>
      </c>
      <c r="B76" s="140" t="s">
        <v>690</v>
      </c>
      <c r="C76" s="141" t="s">
        <v>760</v>
      </c>
      <c r="D76" s="138">
        <v>168300</v>
      </c>
      <c r="E76" s="138">
        <v>110022.6</v>
      </c>
      <c r="F76" s="129">
        <f t="shared" si="2"/>
        <v>58277.399999999994</v>
      </c>
      <c r="G76" s="54">
        <f t="shared" si="3"/>
        <v>0.65369999999999995</v>
      </c>
    </row>
    <row r="77" spans="1:7" ht="23.25" x14ac:dyDescent="0.25">
      <c r="A77" s="135" t="s">
        <v>346</v>
      </c>
      <c r="B77" s="140" t="s">
        <v>690</v>
      </c>
      <c r="C77" s="141" t="s">
        <v>761</v>
      </c>
      <c r="D77" s="138">
        <v>17600</v>
      </c>
      <c r="E77" s="138">
        <v>1826</v>
      </c>
      <c r="F77" s="129">
        <f t="shared" si="2"/>
        <v>15774</v>
      </c>
      <c r="G77" s="54">
        <f t="shared" si="3"/>
        <v>0.1038</v>
      </c>
    </row>
    <row r="78" spans="1:7" x14ac:dyDescent="0.25">
      <c r="A78" s="135" t="s">
        <v>345</v>
      </c>
      <c r="B78" s="140" t="s">
        <v>690</v>
      </c>
      <c r="C78" s="141" t="s">
        <v>762</v>
      </c>
      <c r="D78" s="138">
        <v>86700</v>
      </c>
      <c r="E78" s="138">
        <v>44494</v>
      </c>
      <c r="F78" s="129">
        <f t="shared" si="2"/>
        <v>42206</v>
      </c>
      <c r="G78" s="54">
        <f t="shared" si="3"/>
        <v>0.51319999999999999</v>
      </c>
    </row>
    <row r="79" spans="1:7" x14ac:dyDescent="0.25">
      <c r="A79" s="135" t="s">
        <v>362</v>
      </c>
      <c r="B79" s="140" t="s">
        <v>690</v>
      </c>
      <c r="C79" s="141" t="s">
        <v>763</v>
      </c>
      <c r="D79" s="138">
        <v>64000</v>
      </c>
      <c r="E79" s="138">
        <v>63702.6</v>
      </c>
      <c r="F79" s="129">
        <f t="shared" si="2"/>
        <v>297.40000000000146</v>
      </c>
      <c r="G79" s="54">
        <f t="shared" si="3"/>
        <v>0.99539999999999995</v>
      </c>
    </row>
    <row r="80" spans="1:7" ht="23.25" x14ac:dyDescent="0.25">
      <c r="A80" s="135" t="s">
        <v>182</v>
      </c>
      <c r="B80" s="140" t="s">
        <v>690</v>
      </c>
      <c r="C80" s="141" t="s">
        <v>764</v>
      </c>
      <c r="D80" s="138">
        <v>5428200</v>
      </c>
      <c r="E80" s="138">
        <v>2475261.06</v>
      </c>
      <c r="F80" s="129">
        <f t="shared" si="2"/>
        <v>2952938.94</v>
      </c>
      <c r="G80" s="54">
        <f t="shared" si="3"/>
        <v>0.45600000000000002</v>
      </c>
    </row>
    <row r="81" spans="1:7" ht="34.5" x14ac:dyDescent="0.25">
      <c r="A81" s="135" t="s">
        <v>765</v>
      </c>
      <c r="B81" s="140" t="s">
        <v>690</v>
      </c>
      <c r="C81" s="141" t="s">
        <v>766</v>
      </c>
      <c r="D81" s="138">
        <v>4115500</v>
      </c>
      <c r="E81" s="138">
        <v>2198920.06</v>
      </c>
      <c r="F81" s="129">
        <f t="shared" si="2"/>
        <v>1916579.94</v>
      </c>
      <c r="G81" s="54">
        <f t="shared" si="3"/>
        <v>0.5343</v>
      </c>
    </row>
    <row r="82" spans="1:7" ht="57" x14ac:dyDescent="0.25">
      <c r="A82" s="135" t="s">
        <v>330</v>
      </c>
      <c r="B82" s="140" t="s">
        <v>690</v>
      </c>
      <c r="C82" s="141" t="s">
        <v>767</v>
      </c>
      <c r="D82" s="138">
        <v>3310800</v>
      </c>
      <c r="E82" s="138">
        <v>1990115.19</v>
      </c>
      <c r="F82" s="129">
        <f t="shared" si="2"/>
        <v>1320684.81</v>
      </c>
      <c r="G82" s="54">
        <f t="shared" si="3"/>
        <v>0.60109999999999997</v>
      </c>
    </row>
    <row r="83" spans="1:7" x14ac:dyDescent="0.25">
      <c r="A83" s="135" t="s">
        <v>742</v>
      </c>
      <c r="B83" s="140" t="s">
        <v>690</v>
      </c>
      <c r="C83" s="141" t="s">
        <v>768</v>
      </c>
      <c r="D83" s="138">
        <v>3310800</v>
      </c>
      <c r="E83" s="138">
        <v>1990115.19</v>
      </c>
      <c r="F83" s="129">
        <f t="shared" si="2"/>
        <v>1320684.81</v>
      </c>
      <c r="G83" s="54">
        <f t="shared" si="3"/>
        <v>0.60109999999999997</v>
      </c>
    </row>
    <row r="84" spans="1:7" x14ac:dyDescent="0.25">
      <c r="A84" s="135" t="s">
        <v>744</v>
      </c>
      <c r="B84" s="140" t="s">
        <v>690</v>
      </c>
      <c r="C84" s="141" t="s">
        <v>769</v>
      </c>
      <c r="D84" s="138">
        <v>2350900</v>
      </c>
      <c r="E84" s="138">
        <v>1445235.56</v>
      </c>
      <c r="F84" s="129">
        <f t="shared" si="2"/>
        <v>905664.44</v>
      </c>
      <c r="G84" s="54">
        <f t="shared" si="3"/>
        <v>0.61480000000000001</v>
      </c>
    </row>
    <row r="85" spans="1:7" ht="23.25" x14ac:dyDescent="0.25">
      <c r="A85" s="135" t="s">
        <v>746</v>
      </c>
      <c r="B85" s="140" t="s">
        <v>690</v>
      </c>
      <c r="C85" s="141" t="s">
        <v>770</v>
      </c>
      <c r="D85" s="138">
        <v>250000</v>
      </c>
      <c r="E85" s="138">
        <v>132956</v>
      </c>
      <c r="F85" s="129">
        <f t="shared" si="2"/>
        <v>117044</v>
      </c>
      <c r="G85" s="54">
        <f t="shared" si="3"/>
        <v>0.53180000000000005</v>
      </c>
    </row>
    <row r="86" spans="1:7" ht="34.5" x14ac:dyDescent="0.25">
      <c r="A86" s="135" t="s">
        <v>748</v>
      </c>
      <c r="B86" s="140" t="s">
        <v>690</v>
      </c>
      <c r="C86" s="141" t="s">
        <v>771</v>
      </c>
      <c r="D86" s="138">
        <v>709900</v>
      </c>
      <c r="E86" s="138">
        <v>411923.63</v>
      </c>
      <c r="F86" s="129">
        <f t="shared" si="2"/>
        <v>297976.37</v>
      </c>
      <c r="G86" s="54">
        <f t="shared" si="3"/>
        <v>0.58030000000000004</v>
      </c>
    </row>
    <row r="87" spans="1:7" ht="23.25" x14ac:dyDescent="0.25">
      <c r="A87" s="135" t="s">
        <v>706</v>
      </c>
      <c r="B87" s="140" t="s">
        <v>690</v>
      </c>
      <c r="C87" s="141" t="s">
        <v>772</v>
      </c>
      <c r="D87" s="138">
        <v>804700</v>
      </c>
      <c r="E87" s="138">
        <v>208804.87</v>
      </c>
      <c r="F87" s="129">
        <f t="shared" si="2"/>
        <v>595895.13</v>
      </c>
      <c r="G87" s="54">
        <f t="shared" si="3"/>
        <v>0.25950000000000001</v>
      </c>
    </row>
    <row r="88" spans="1:7" ht="23.25" x14ac:dyDescent="0.25">
      <c r="A88" s="135" t="s">
        <v>350</v>
      </c>
      <c r="B88" s="140" t="s">
        <v>690</v>
      </c>
      <c r="C88" s="141" t="s">
        <v>773</v>
      </c>
      <c r="D88" s="138">
        <v>804700</v>
      </c>
      <c r="E88" s="138">
        <v>208804.87</v>
      </c>
      <c r="F88" s="129">
        <f t="shared" si="2"/>
        <v>595895.13</v>
      </c>
      <c r="G88" s="54">
        <f t="shared" si="3"/>
        <v>0.25950000000000001</v>
      </c>
    </row>
    <row r="89" spans="1:7" ht="23.25" x14ac:dyDescent="0.25">
      <c r="A89" s="135" t="s">
        <v>349</v>
      </c>
      <c r="B89" s="140" t="s">
        <v>690</v>
      </c>
      <c r="C89" s="141" t="s">
        <v>774</v>
      </c>
      <c r="D89" s="138">
        <v>804700</v>
      </c>
      <c r="E89" s="138">
        <v>208804.87</v>
      </c>
      <c r="F89" s="129">
        <f t="shared" si="2"/>
        <v>595895.13</v>
      </c>
      <c r="G89" s="54">
        <f t="shared" si="3"/>
        <v>0.25950000000000001</v>
      </c>
    </row>
    <row r="90" spans="1:7" x14ac:dyDescent="0.25">
      <c r="A90" s="135" t="s">
        <v>361</v>
      </c>
      <c r="B90" s="140" t="s">
        <v>690</v>
      </c>
      <c r="C90" s="141" t="s">
        <v>775</v>
      </c>
      <c r="D90" s="138">
        <v>958700</v>
      </c>
      <c r="E90" s="138">
        <v>276341</v>
      </c>
      <c r="F90" s="129">
        <f t="shared" si="2"/>
        <v>682359</v>
      </c>
      <c r="G90" s="54">
        <f t="shared" si="3"/>
        <v>0.28820000000000001</v>
      </c>
    </row>
    <row r="91" spans="1:7" ht="23.25" x14ac:dyDescent="0.25">
      <c r="A91" s="135" t="s">
        <v>706</v>
      </c>
      <c r="B91" s="140" t="s">
        <v>690</v>
      </c>
      <c r="C91" s="141" t="s">
        <v>776</v>
      </c>
      <c r="D91" s="138">
        <v>958700</v>
      </c>
      <c r="E91" s="138">
        <v>276341</v>
      </c>
      <c r="F91" s="129">
        <f t="shared" si="2"/>
        <v>682359</v>
      </c>
      <c r="G91" s="54">
        <f t="shared" si="3"/>
        <v>0.28820000000000001</v>
      </c>
    </row>
    <row r="92" spans="1:7" ht="23.25" x14ac:dyDescent="0.25">
      <c r="A92" s="135" t="s">
        <v>350</v>
      </c>
      <c r="B92" s="140" t="s">
        <v>690</v>
      </c>
      <c r="C92" s="141" t="s">
        <v>1015</v>
      </c>
      <c r="D92" s="138">
        <v>958700</v>
      </c>
      <c r="E92" s="138">
        <v>276341</v>
      </c>
      <c r="F92" s="129">
        <f t="shared" si="2"/>
        <v>682359</v>
      </c>
      <c r="G92" s="54">
        <f t="shared" si="3"/>
        <v>0.28820000000000001</v>
      </c>
    </row>
    <row r="93" spans="1:7" ht="23.25" x14ac:dyDescent="0.25">
      <c r="A93" s="135" t="s">
        <v>349</v>
      </c>
      <c r="B93" s="140" t="s">
        <v>690</v>
      </c>
      <c r="C93" s="141" t="s">
        <v>1016</v>
      </c>
      <c r="D93" s="138">
        <v>958700</v>
      </c>
      <c r="E93" s="138">
        <v>276341</v>
      </c>
      <c r="F93" s="129">
        <f t="shared" si="2"/>
        <v>682359</v>
      </c>
      <c r="G93" s="54">
        <f t="shared" si="3"/>
        <v>0.28820000000000001</v>
      </c>
    </row>
    <row r="94" spans="1:7" ht="23.25" x14ac:dyDescent="0.25">
      <c r="A94" s="135" t="s">
        <v>777</v>
      </c>
      <c r="B94" s="140" t="s">
        <v>690</v>
      </c>
      <c r="C94" s="141" t="s">
        <v>778</v>
      </c>
      <c r="D94" s="138">
        <v>354000</v>
      </c>
      <c r="E94" s="138">
        <v>0</v>
      </c>
      <c r="F94" s="129">
        <f t="shared" si="2"/>
        <v>354000</v>
      </c>
      <c r="G94" s="54">
        <f t="shared" si="3"/>
        <v>0</v>
      </c>
    </row>
    <row r="95" spans="1:7" ht="23.25" x14ac:dyDescent="0.25">
      <c r="A95" s="135" t="s">
        <v>706</v>
      </c>
      <c r="B95" s="140" t="s">
        <v>690</v>
      </c>
      <c r="C95" s="141" t="s">
        <v>779</v>
      </c>
      <c r="D95" s="138">
        <v>354000</v>
      </c>
      <c r="E95" s="138">
        <v>0</v>
      </c>
      <c r="F95" s="129">
        <f t="shared" si="2"/>
        <v>354000</v>
      </c>
      <c r="G95" s="54">
        <f t="shared" si="3"/>
        <v>0</v>
      </c>
    </row>
    <row r="96" spans="1:7" ht="23.25" x14ac:dyDescent="0.25">
      <c r="A96" s="135" t="s">
        <v>350</v>
      </c>
      <c r="B96" s="140" t="s">
        <v>690</v>
      </c>
      <c r="C96" s="141" t="s">
        <v>780</v>
      </c>
      <c r="D96" s="138">
        <v>354000</v>
      </c>
      <c r="E96" s="138">
        <v>0</v>
      </c>
      <c r="F96" s="129">
        <f t="shared" si="2"/>
        <v>354000</v>
      </c>
      <c r="G96" s="54">
        <f t="shared" si="3"/>
        <v>0</v>
      </c>
    </row>
    <row r="97" spans="1:7" ht="23.25" x14ac:dyDescent="0.25">
      <c r="A97" s="135" t="s">
        <v>349</v>
      </c>
      <c r="B97" s="140" t="s">
        <v>690</v>
      </c>
      <c r="C97" s="141" t="s">
        <v>781</v>
      </c>
      <c r="D97" s="138">
        <v>354000</v>
      </c>
      <c r="E97" s="138">
        <v>0</v>
      </c>
      <c r="F97" s="129">
        <f t="shared" si="2"/>
        <v>354000</v>
      </c>
      <c r="G97" s="54">
        <f t="shared" si="3"/>
        <v>0</v>
      </c>
    </row>
    <row r="98" spans="1:7" x14ac:dyDescent="0.25">
      <c r="A98" s="135" t="s">
        <v>183</v>
      </c>
      <c r="B98" s="140" t="s">
        <v>690</v>
      </c>
      <c r="C98" s="141" t="s">
        <v>782</v>
      </c>
      <c r="D98" s="138">
        <v>28243500</v>
      </c>
      <c r="E98" s="138">
        <v>17830909.02</v>
      </c>
      <c r="F98" s="129">
        <f t="shared" si="2"/>
        <v>10412590.98</v>
      </c>
      <c r="G98" s="54">
        <f t="shared" si="3"/>
        <v>0.63129999999999997</v>
      </c>
    </row>
    <row r="99" spans="1:7" x14ac:dyDescent="0.25">
      <c r="A99" s="135" t="s">
        <v>360</v>
      </c>
      <c r="B99" s="140" t="s">
        <v>690</v>
      </c>
      <c r="C99" s="141" t="s">
        <v>783</v>
      </c>
      <c r="D99" s="138">
        <v>750000</v>
      </c>
      <c r="E99" s="138">
        <v>0</v>
      </c>
      <c r="F99" s="129">
        <f t="shared" si="2"/>
        <v>750000</v>
      </c>
      <c r="G99" s="54">
        <f t="shared" si="3"/>
        <v>0</v>
      </c>
    </row>
    <row r="100" spans="1:7" ht="23.25" x14ac:dyDescent="0.25">
      <c r="A100" s="135" t="s">
        <v>706</v>
      </c>
      <c r="B100" s="140" t="s">
        <v>690</v>
      </c>
      <c r="C100" s="141" t="s">
        <v>784</v>
      </c>
      <c r="D100" s="138">
        <v>750000</v>
      </c>
      <c r="E100" s="138">
        <v>0</v>
      </c>
      <c r="F100" s="129">
        <f t="shared" si="2"/>
        <v>750000</v>
      </c>
      <c r="G100" s="54">
        <f t="shared" si="3"/>
        <v>0</v>
      </c>
    </row>
    <row r="101" spans="1:7" ht="23.25" x14ac:dyDescent="0.25">
      <c r="A101" s="135" t="s">
        <v>350</v>
      </c>
      <c r="B101" s="140" t="s">
        <v>690</v>
      </c>
      <c r="C101" s="141" t="s">
        <v>785</v>
      </c>
      <c r="D101" s="138">
        <v>750000</v>
      </c>
      <c r="E101" s="138">
        <v>0</v>
      </c>
      <c r="F101" s="129">
        <f t="shared" si="2"/>
        <v>750000</v>
      </c>
      <c r="G101" s="54">
        <f t="shared" si="3"/>
        <v>0</v>
      </c>
    </row>
    <row r="102" spans="1:7" ht="23.25" x14ac:dyDescent="0.25">
      <c r="A102" s="135" t="s">
        <v>349</v>
      </c>
      <c r="B102" s="140" t="s">
        <v>690</v>
      </c>
      <c r="C102" s="141" t="s">
        <v>786</v>
      </c>
      <c r="D102" s="138">
        <v>750000</v>
      </c>
      <c r="E102" s="138">
        <v>0</v>
      </c>
      <c r="F102" s="129">
        <f t="shared" si="2"/>
        <v>750000</v>
      </c>
      <c r="G102" s="54">
        <f t="shared" si="3"/>
        <v>0</v>
      </c>
    </row>
    <row r="103" spans="1:7" x14ac:dyDescent="0.25">
      <c r="A103" s="135" t="s">
        <v>184</v>
      </c>
      <c r="B103" s="140" t="s">
        <v>690</v>
      </c>
      <c r="C103" s="141" t="s">
        <v>787</v>
      </c>
      <c r="D103" s="138">
        <v>13226700</v>
      </c>
      <c r="E103" s="138">
        <v>10170894.99</v>
      </c>
      <c r="F103" s="129">
        <f t="shared" si="2"/>
        <v>3055805.01</v>
      </c>
      <c r="G103" s="54">
        <f t="shared" si="3"/>
        <v>0.76900000000000002</v>
      </c>
    </row>
    <row r="104" spans="1:7" ht="23.25" x14ac:dyDescent="0.25">
      <c r="A104" s="135" t="s">
        <v>706</v>
      </c>
      <c r="B104" s="140" t="s">
        <v>690</v>
      </c>
      <c r="C104" s="141" t="s">
        <v>1017</v>
      </c>
      <c r="D104" s="138">
        <v>1264100</v>
      </c>
      <c r="E104" s="138">
        <v>1200894.99</v>
      </c>
      <c r="F104" s="129">
        <f t="shared" si="2"/>
        <v>63205.010000000009</v>
      </c>
      <c r="G104" s="54">
        <f t="shared" si="3"/>
        <v>0.95</v>
      </c>
    </row>
    <row r="105" spans="1:7" ht="23.25" x14ac:dyDescent="0.25">
      <c r="A105" s="135" t="s">
        <v>350</v>
      </c>
      <c r="B105" s="140" t="s">
        <v>690</v>
      </c>
      <c r="C105" s="141" t="s">
        <v>1018</v>
      </c>
      <c r="D105" s="138">
        <v>1264100</v>
      </c>
      <c r="E105" s="138">
        <v>1200894.99</v>
      </c>
      <c r="F105" s="129">
        <f t="shared" si="2"/>
        <v>63205.010000000009</v>
      </c>
      <c r="G105" s="54">
        <f t="shared" si="3"/>
        <v>0.95</v>
      </c>
    </row>
    <row r="106" spans="1:7" ht="23.25" x14ac:dyDescent="0.25">
      <c r="A106" s="135" t="s">
        <v>349</v>
      </c>
      <c r="B106" s="140" t="s">
        <v>690</v>
      </c>
      <c r="C106" s="141" t="s">
        <v>1019</v>
      </c>
      <c r="D106" s="138">
        <v>1264100</v>
      </c>
      <c r="E106" s="138">
        <v>1200894.99</v>
      </c>
      <c r="F106" s="129">
        <f t="shared" si="2"/>
        <v>63205.010000000009</v>
      </c>
      <c r="G106" s="54">
        <f t="shared" si="3"/>
        <v>0.95</v>
      </c>
    </row>
    <row r="107" spans="1:7" x14ac:dyDescent="0.25">
      <c r="A107" s="135" t="s">
        <v>348</v>
      </c>
      <c r="B107" s="140" t="s">
        <v>690</v>
      </c>
      <c r="C107" s="141" t="s">
        <v>788</v>
      </c>
      <c r="D107" s="138">
        <v>11962600</v>
      </c>
      <c r="E107" s="138">
        <v>8970000</v>
      </c>
      <c r="F107" s="129">
        <f t="shared" si="2"/>
        <v>2992600</v>
      </c>
      <c r="G107" s="54">
        <f t="shared" si="3"/>
        <v>0.74980000000000002</v>
      </c>
    </row>
    <row r="108" spans="1:7" ht="34.5" x14ac:dyDescent="0.25">
      <c r="A108" s="135" t="s">
        <v>789</v>
      </c>
      <c r="B108" s="140" t="s">
        <v>690</v>
      </c>
      <c r="C108" s="141" t="s">
        <v>790</v>
      </c>
      <c r="D108" s="138">
        <v>11962600</v>
      </c>
      <c r="E108" s="138">
        <v>8970000</v>
      </c>
      <c r="F108" s="129">
        <f t="shared" si="2"/>
        <v>2992600</v>
      </c>
      <c r="G108" s="54">
        <f t="shared" si="3"/>
        <v>0.74980000000000002</v>
      </c>
    </row>
    <row r="109" spans="1:7" x14ac:dyDescent="0.25">
      <c r="A109" s="135" t="s">
        <v>185</v>
      </c>
      <c r="B109" s="140" t="s">
        <v>690</v>
      </c>
      <c r="C109" s="141" t="s">
        <v>791</v>
      </c>
      <c r="D109" s="138">
        <v>13770000</v>
      </c>
      <c r="E109" s="138">
        <v>7458214.0300000003</v>
      </c>
      <c r="F109" s="129">
        <f t="shared" si="2"/>
        <v>6311785.9699999997</v>
      </c>
      <c r="G109" s="54">
        <f t="shared" si="3"/>
        <v>0.54159999999999997</v>
      </c>
    </row>
    <row r="110" spans="1:7" ht="23.25" x14ac:dyDescent="0.25">
      <c r="A110" s="135" t="s">
        <v>706</v>
      </c>
      <c r="B110" s="140" t="s">
        <v>690</v>
      </c>
      <c r="C110" s="141" t="s">
        <v>792</v>
      </c>
      <c r="D110" s="138">
        <v>13770000</v>
      </c>
      <c r="E110" s="138">
        <v>7458214.0300000003</v>
      </c>
      <c r="F110" s="129">
        <f t="shared" si="2"/>
        <v>6311785.9699999997</v>
      </c>
      <c r="G110" s="54">
        <f t="shared" si="3"/>
        <v>0.54159999999999997</v>
      </c>
    </row>
    <row r="111" spans="1:7" ht="23.25" x14ac:dyDescent="0.25">
      <c r="A111" s="135" t="s">
        <v>350</v>
      </c>
      <c r="B111" s="140" t="s">
        <v>690</v>
      </c>
      <c r="C111" s="141" t="s">
        <v>793</v>
      </c>
      <c r="D111" s="138">
        <v>13770000</v>
      </c>
      <c r="E111" s="138">
        <v>7458214.0300000003</v>
      </c>
      <c r="F111" s="129">
        <f t="shared" si="2"/>
        <v>6311785.9699999997</v>
      </c>
      <c r="G111" s="54">
        <f t="shared" si="3"/>
        <v>0.54159999999999997</v>
      </c>
    </row>
    <row r="112" spans="1:7" ht="23.25" x14ac:dyDescent="0.25">
      <c r="A112" s="135" t="s">
        <v>349</v>
      </c>
      <c r="B112" s="140" t="s">
        <v>690</v>
      </c>
      <c r="C112" s="141" t="s">
        <v>794</v>
      </c>
      <c r="D112" s="138">
        <v>13770000</v>
      </c>
      <c r="E112" s="138">
        <v>7458214.0300000003</v>
      </c>
      <c r="F112" s="129">
        <f t="shared" si="2"/>
        <v>6311785.9699999997</v>
      </c>
      <c r="G112" s="54">
        <f t="shared" si="3"/>
        <v>0.54159999999999997</v>
      </c>
    </row>
    <row r="113" spans="1:7" x14ac:dyDescent="0.25">
      <c r="A113" s="135" t="s">
        <v>186</v>
      </c>
      <c r="B113" s="140" t="s">
        <v>690</v>
      </c>
      <c r="C113" s="141" t="s">
        <v>795</v>
      </c>
      <c r="D113" s="138">
        <v>496800</v>
      </c>
      <c r="E113" s="138">
        <v>201800</v>
      </c>
      <c r="F113" s="129">
        <f t="shared" si="2"/>
        <v>295000</v>
      </c>
      <c r="G113" s="54">
        <f t="shared" si="3"/>
        <v>0.40620000000000001</v>
      </c>
    </row>
    <row r="114" spans="1:7" ht="23.25" x14ac:dyDescent="0.25">
      <c r="A114" s="135" t="s">
        <v>706</v>
      </c>
      <c r="B114" s="140" t="s">
        <v>690</v>
      </c>
      <c r="C114" s="141" t="s">
        <v>796</v>
      </c>
      <c r="D114" s="138">
        <v>326800</v>
      </c>
      <c r="E114" s="138">
        <v>201800</v>
      </c>
      <c r="F114" s="129">
        <f t="shared" si="2"/>
        <v>125000</v>
      </c>
      <c r="G114" s="54">
        <f t="shared" si="3"/>
        <v>0.61750000000000005</v>
      </c>
    </row>
    <row r="115" spans="1:7" ht="23.25" x14ac:dyDescent="0.25">
      <c r="A115" s="135" t="s">
        <v>350</v>
      </c>
      <c r="B115" s="140" t="s">
        <v>690</v>
      </c>
      <c r="C115" s="141" t="s">
        <v>797</v>
      </c>
      <c r="D115" s="138">
        <v>326800</v>
      </c>
      <c r="E115" s="138">
        <v>201800</v>
      </c>
      <c r="F115" s="129">
        <f t="shared" si="2"/>
        <v>125000</v>
      </c>
      <c r="G115" s="54">
        <f t="shared" si="3"/>
        <v>0.61750000000000005</v>
      </c>
    </row>
    <row r="116" spans="1:7" ht="23.25" x14ac:dyDescent="0.25">
      <c r="A116" s="135" t="s">
        <v>349</v>
      </c>
      <c r="B116" s="140" t="s">
        <v>690</v>
      </c>
      <c r="C116" s="141" t="s">
        <v>798</v>
      </c>
      <c r="D116" s="138">
        <v>326800</v>
      </c>
      <c r="E116" s="138">
        <v>201800</v>
      </c>
      <c r="F116" s="129">
        <f t="shared" si="2"/>
        <v>125000</v>
      </c>
      <c r="G116" s="54">
        <f t="shared" si="3"/>
        <v>0.61750000000000005</v>
      </c>
    </row>
    <row r="117" spans="1:7" x14ac:dyDescent="0.25">
      <c r="A117" s="135" t="s">
        <v>348</v>
      </c>
      <c r="B117" s="140" t="s">
        <v>690</v>
      </c>
      <c r="C117" s="141" t="s">
        <v>799</v>
      </c>
      <c r="D117" s="138">
        <v>170000</v>
      </c>
      <c r="E117" s="138">
        <v>0</v>
      </c>
      <c r="F117" s="129">
        <f t="shared" si="2"/>
        <v>170000</v>
      </c>
      <c r="G117" s="54">
        <f t="shared" si="3"/>
        <v>0</v>
      </c>
    </row>
    <row r="118" spans="1:7" ht="34.5" x14ac:dyDescent="0.25">
      <c r="A118" s="135" t="s">
        <v>789</v>
      </c>
      <c r="B118" s="140" t="s">
        <v>690</v>
      </c>
      <c r="C118" s="141" t="s">
        <v>800</v>
      </c>
      <c r="D118" s="138">
        <v>170000</v>
      </c>
      <c r="E118" s="138">
        <v>0</v>
      </c>
      <c r="F118" s="129">
        <f t="shared" si="2"/>
        <v>170000</v>
      </c>
      <c r="G118" s="54">
        <f t="shared" si="3"/>
        <v>0</v>
      </c>
    </row>
    <row r="119" spans="1:7" x14ac:dyDescent="0.25">
      <c r="A119" s="135" t="s">
        <v>187</v>
      </c>
      <c r="B119" s="140" t="s">
        <v>690</v>
      </c>
      <c r="C119" s="141" t="s">
        <v>801</v>
      </c>
      <c r="D119" s="138">
        <v>96755004</v>
      </c>
      <c r="E119" s="138">
        <v>43038779.43</v>
      </c>
      <c r="F119" s="129">
        <f t="shared" si="2"/>
        <v>53716224.57</v>
      </c>
      <c r="G119" s="54">
        <f t="shared" si="3"/>
        <v>0.44479999999999997</v>
      </c>
    </row>
    <row r="120" spans="1:7" x14ac:dyDescent="0.25">
      <c r="A120" s="135" t="s">
        <v>188</v>
      </c>
      <c r="B120" s="140" t="s">
        <v>690</v>
      </c>
      <c r="C120" s="141" t="s">
        <v>802</v>
      </c>
      <c r="D120" s="138">
        <v>27673174</v>
      </c>
      <c r="E120" s="138">
        <v>15882572.710000001</v>
      </c>
      <c r="F120" s="129">
        <f t="shared" si="2"/>
        <v>11790601.289999999</v>
      </c>
      <c r="G120" s="54">
        <f t="shared" si="3"/>
        <v>0.57389999999999997</v>
      </c>
    </row>
    <row r="121" spans="1:7" ht="23.25" x14ac:dyDescent="0.25">
      <c r="A121" s="135" t="s">
        <v>706</v>
      </c>
      <c r="B121" s="140" t="s">
        <v>690</v>
      </c>
      <c r="C121" s="141" t="s">
        <v>803</v>
      </c>
      <c r="D121" s="138">
        <v>27673174</v>
      </c>
      <c r="E121" s="138">
        <v>15882572.710000001</v>
      </c>
      <c r="F121" s="129">
        <f t="shared" si="2"/>
        <v>11790601.289999999</v>
      </c>
      <c r="G121" s="54">
        <f t="shared" si="3"/>
        <v>0.57389999999999997</v>
      </c>
    </row>
    <row r="122" spans="1:7" ht="23.25" x14ac:dyDescent="0.25">
      <c r="A122" s="135" t="s">
        <v>350</v>
      </c>
      <c r="B122" s="140" t="s">
        <v>690</v>
      </c>
      <c r="C122" s="141" t="s">
        <v>804</v>
      </c>
      <c r="D122" s="138">
        <v>27673174</v>
      </c>
      <c r="E122" s="138">
        <v>15882572.710000001</v>
      </c>
      <c r="F122" s="129">
        <f t="shared" si="2"/>
        <v>11790601.289999999</v>
      </c>
      <c r="G122" s="54">
        <f t="shared" si="3"/>
        <v>0.57389999999999997</v>
      </c>
    </row>
    <row r="123" spans="1:7" ht="23.25" x14ac:dyDescent="0.25">
      <c r="A123" s="135" t="s">
        <v>359</v>
      </c>
      <c r="B123" s="140" t="s">
        <v>690</v>
      </c>
      <c r="C123" s="141" t="s">
        <v>805</v>
      </c>
      <c r="D123" s="138">
        <v>9296774</v>
      </c>
      <c r="E123" s="138">
        <v>9296774</v>
      </c>
      <c r="F123" s="129">
        <f t="shared" si="2"/>
        <v>0</v>
      </c>
      <c r="G123" s="54">
        <f t="shared" si="3"/>
        <v>1</v>
      </c>
    </row>
    <row r="124" spans="1:7" ht="23.25" x14ac:dyDescent="0.25">
      <c r="A124" s="135" t="s">
        <v>349</v>
      </c>
      <c r="B124" s="140" t="s">
        <v>690</v>
      </c>
      <c r="C124" s="141" t="s">
        <v>806</v>
      </c>
      <c r="D124" s="138">
        <v>18376400</v>
      </c>
      <c r="E124" s="138">
        <v>6585798.71</v>
      </c>
      <c r="F124" s="129">
        <f t="shared" si="2"/>
        <v>11790601.289999999</v>
      </c>
      <c r="G124" s="54">
        <f t="shared" si="3"/>
        <v>0.3584</v>
      </c>
    </row>
    <row r="125" spans="1:7" x14ac:dyDescent="0.25">
      <c r="A125" s="135" t="s">
        <v>189</v>
      </c>
      <c r="B125" s="140" t="s">
        <v>690</v>
      </c>
      <c r="C125" s="141" t="s">
        <v>807</v>
      </c>
      <c r="D125" s="138">
        <v>39380800</v>
      </c>
      <c r="E125" s="138">
        <v>14409086.52</v>
      </c>
      <c r="F125" s="129">
        <f t="shared" si="2"/>
        <v>24971713.48</v>
      </c>
      <c r="G125" s="54">
        <f t="shared" si="3"/>
        <v>0.3659</v>
      </c>
    </row>
    <row r="126" spans="1:7" ht="23.25" x14ac:dyDescent="0.25">
      <c r="A126" s="135" t="s">
        <v>706</v>
      </c>
      <c r="B126" s="140" t="s">
        <v>690</v>
      </c>
      <c r="C126" s="141" t="s">
        <v>808</v>
      </c>
      <c r="D126" s="138">
        <v>12241000</v>
      </c>
      <c r="E126" s="138">
        <v>5260485.75</v>
      </c>
      <c r="F126" s="129">
        <f t="shared" si="2"/>
        <v>6980514.25</v>
      </c>
      <c r="G126" s="54">
        <f t="shared" si="3"/>
        <v>0.42970000000000003</v>
      </c>
    </row>
    <row r="127" spans="1:7" ht="23.25" x14ac:dyDescent="0.25">
      <c r="A127" s="135" t="s">
        <v>350</v>
      </c>
      <c r="B127" s="140" t="s">
        <v>690</v>
      </c>
      <c r="C127" s="141" t="s">
        <v>809</v>
      </c>
      <c r="D127" s="138">
        <v>12241000</v>
      </c>
      <c r="E127" s="138">
        <v>5260485.75</v>
      </c>
      <c r="F127" s="129">
        <f t="shared" si="2"/>
        <v>6980514.25</v>
      </c>
      <c r="G127" s="54">
        <f t="shared" si="3"/>
        <v>0.42970000000000003</v>
      </c>
    </row>
    <row r="128" spans="1:7" ht="23.25" x14ac:dyDescent="0.25">
      <c r="A128" s="135" t="s">
        <v>349</v>
      </c>
      <c r="B128" s="140" t="s">
        <v>690</v>
      </c>
      <c r="C128" s="141" t="s">
        <v>810</v>
      </c>
      <c r="D128" s="138">
        <v>12241000</v>
      </c>
      <c r="E128" s="138">
        <v>5260485.75</v>
      </c>
      <c r="F128" s="129">
        <f t="shared" si="2"/>
        <v>6980514.25</v>
      </c>
      <c r="G128" s="54">
        <f t="shared" si="3"/>
        <v>0.42970000000000003</v>
      </c>
    </row>
    <row r="129" spans="1:7" x14ac:dyDescent="0.25">
      <c r="A129" s="135" t="s">
        <v>348</v>
      </c>
      <c r="B129" s="140" t="s">
        <v>690</v>
      </c>
      <c r="C129" s="141" t="s">
        <v>811</v>
      </c>
      <c r="D129" s="138">
        <v>27139800</v>
      </c>
      <c r="E129" s="138">
        <v>9148600.7699999996</v>
      </c>
      <c r="F129" s="129">
        <f t="shared" si="2"/>
        <v>17991199.23</v>
      </c>
      <c r="G129" s="54">
        <f t="shared" si="3"/>
        <v>0.33710000000000001</v>
      </c>
    </row>
    <row r="130" spans="1:7" ht="34.5" x14ac:dyDescent="0.25">
      <c r="A130" s="135" t="s">
        <v>789</v>
      </c>
      <c r="B130" s="140" t="s">
        <v>690</v>
      </c>
      <c r="C130" s="141" t="s">
        <v>812</v>
      </c>
      <c r="D130" s="138">
        <v>27139800</v>
      </c>
      <c r="E130" s="138">
        <v>9148600.7699999996</v>
      </c>
      <c r="F130" s="129">
        <f t="shared" si="2"/>
        <v>17991199.23</v>
      </c>
      <c r="G130" s="54">
        <f t="shared" si="3"/>
        <v>0.33710000000000001</v>
      </c>
    </row>
    <row r="131" spans="1:7" x14ac:dyDescent="0.25">
      <c r="A131" s="135" t="s">
        <v>190</v>
      </c>
      <c r="B131" s="140" t="s">
        <v>690</v>
      </c>
      <c r="C131" s="141" t="s">
        <v>813</v>
      </c>
      <c r="D131" s="138">
        <v>12684830</v>
      </c>
      <c r="E131" s="138">
        <v>4214047.46</v>
      </c>
      <c r="F131" s="129">
        <f t="shared" si="2"/>
        <v>8470782.5399999991</v>
      </c>
      <c r="G131" s="54">
        <f t="shared" si="3"/>
        <v>0.3322</v>
      </c>
    </row>
    <row r="132" spans="1:7" ht="23.25" x14ac:dyDescent="0.25">
      <c r="A132" s="135" t="s">
        <v>706</v>
      </c>
      <c r="B132" s="140" t="s">
        <v>690</v>
      </c>
      <c r="C132" s="141" t="s">
        <v>814</v>
      </c>
      <c r="D132" s="138">
        <v>12684830</v>
      </c>
      <c r="E132" s="138">
        <v>4214047.46</v>
      </c>
      <c r="F132" s="129">
        <f t="shared" si="2"/>
        <v>8470782.5399999991</v>
      </c>
      <c r="G132" s="54">
        <f t="shared" si="3"/>
        <v>0.3322</v>
      </c>
    </row>
    <row r="133" spans="1:7" ht="23.25" x14ac:dyDescent="0.25">
      <c r="A133" s="135" t="s">
        <v>350</v>
      </c>
      <c r="B133" s="140" t="s">
        <v>690</v>
      </c>
      <c r="C133" s="141" t="s">
        <v>815</v>
      </c>
      <c r="D133" s="138">
        <v>12684830</v>
      </c>
      <c r="E133" s="138">
        <v>4214047.46</v>
      </c>
      <c r="F133" s="129">
        <f t="shared" si="2"/>
        <v>8470782.5399999991</v>
      </c>
      <c r="G133" s="54">
        <f t="shared" si="3"/>
        <v>0.3322</v>
      </c>
    </row>
    <row r="134" spans="1:7" ht="23.25" x14ac:dyDescent="0.25">
      <c r="A134" s="135" t="s">
        <v>349</v>
      </c>
      <c r="B134" s="140" t="s">
        <v>690</v>
      </c>
      <c r="C134" s="141" t="s">
        <v>816</v>
      </c>
      <c r="D134" s="138">
        <v>12684830</v>
      </c>
      <c r="E134" s="138">
        <v>4214047.46</v>
      </c>
      <c r="F134" s="129">
        <f t="shared" si="2"/>
        <v>8470782.5399999991</v>
      </c>
      <c r="G134" s="54">
        <f t="shared" si="3"/>
        <v>0.3322</v>
      </c>
    </row>
    <row r="135" spans="1:7" ht="23.25" x14ac:dyDescent="0.25">
      <c r="A135" s="135" t="s">
        <v>817</v>
      </c>
      <c r="B135" s="140" t="s">
        <v>690</v>
      </c>
      <c r="C135" s="141" t="s">
        <v>818</v>
      </c>
      <c r="D135" s="138">
        <v>17016200</v>
      </c>
      <c r="E135" s="138">
        <v>8533072.7400000002</v>
      </c>
      <c r="F135" s="129">
        <f t="shared" si="2"/>
        <v>8483127.2599999998</v>
      </c>
      <c r="G135" s="54">
        <f t="shared" si="3"/>
        <v>0.50149999999999995</v>
      </c>
    </row>
    <row r="136" spans="1:7" ht="57" x14ac:dyDescent="0.25">
      <c r="A136" s="135" t="s">
        <v>330</v>
      </c>
      <c r="B136" s="140" t="s">
        <v>690</v>
      </c>
      <c r="C136" s="141" t="s">
        <v>819</v>
      </c>
      <c r="D136" s="138">
        <v>13176600</v>
      </c>
      <c r="E136" s="138">
        <v>7400174.8399999999</v>
      </c>
      <c r="F136" s="129">
        <f t="shared" si="2"/>
        <v>5776425.1600000001</v>
      </c>
      <c r="G136" s="54">
        <f t="shared" si="3"/>
        <v>0.56159999999999999</v>
      </c>
    </row>
    <row r="137" spans="1:7" x14ac:dyDescent="0.25">
      <c r="A137" s="135" t="s">
        <v>742</v>
      </c>
      <c r="B137" s="140" t="s">
        <v>690</v>
      </c>
      <c r="C137" s="141" t="s">
        <v>820</v>
      </c>
      <c r="D137" s="138">
        <v>4702100</v>
      </c>
      <c r="E137" s="138">
        <v>2415818.61</v>
      </c>
      <c r="F137" s="129">
        <f t="shared" ref="F137:F200" si="4">D137-E137</f>
        <v>2286281.39</v>
      </c>
      <c r="G137" s="54">
        <f t="shared" ref="G137:G200" si="5">ROUND(E137/D137,4)</f>
        <v>0.51380000000000003</v>
      </c>
    </row>
    <row r="138" spans="1:7" x14ac:dyDescent="0.25">
      <c r="A138" s="135" t="s">
        <v>744</v>
      </c>
      <c r="B138" s="140" t="s">
        <v>690</v>
      </c>
      <c r="C138" s="141" t="s">
        <v>821</v>
      </c>
      <c r="D138" s="138">
        <v>3470500</v>
      </c>
      <c r="E138" s="138">
        <v>1827730.12</v>
      </c>
      <c r="F138" s="129">
        <f t="shared" si="4"/>
        <v>1642769.88</v>
      </c>
      <c r="G138" s="54">
        <f t="shared" si="5"/>
        <v>0.52659999999999996</v>
      </c>
    </row>
    <row r="139" spans="1:7" ht="23.25" x14ac:dyDescent="0.25">
      <c r="A139" s="135" t="s">
        <v>746</v>
      </c>
      <c r="B139" s="140" t="s">
        <v>690</v>
      </c>
      <c r="C139" s="141" t="s">
        <v>822</v>
      </c>
      <c r="D139" s="138">
        <v>183500</v>
      </c>
      <c r="E139" s="138">
        <v>85000</v>
      </c>
      <c r="F139" s="129">
        <f t="shared" si="4"/>
        <v>98500</v>
      </c>
      <c r="G139" s="54">
        <f t="shared" si="5"/>
        <v>0.4632</v>
      </c>
    </row>
    <row r="140" spans="1:7" ht="34.5" x14ac:dyDescent="0.25">
      <c r="A140" s="135" t="s">
        <v>748</v>
      </c>
      <c r="B140" s="140" t="s">
        <v>690</v>
      </c>
      <c r="C140" s="141" t="s">
        <v>823</v>
      </c>
      <c r="D140" s="138">
        <v>1048100</v>
      </c>
      <c r="E140" s="138">
        <v>503088.49</v>
      </c>
      <c r="F140" s="129">
        <f t="shared" si="4"/>
        <v>545011.51</v>
      </c>
      <c r="G140" s="54">
        <f t="shared" si="5"/>
        <v>0.48</v>
      </c>
    </row>
    <row r="141" spans="1:7" ht="23.25" x14ac:dyDescent="0.25">
      <c r="A141" s="135" t="s">
        <v>352</v>
      </c>
      <c r="B141" s="140" t="s">
        <v>690</v>
      </c>
      <c r="C141" s="141" t="s">
        <v>824</v>
      </c>
      <c r="D141" s="138">
        <v>8474500</v>
      </c>
      <c r="E141" s="138">
        <v>4984356.2300000004</v>
      </c>
      <c r="F141" s="129">
        <f t="shared" si="4"/>
        <v>3490143.7699999996</v>
      </c>
      <c r="G141" s="54">
        <f t="shared" si="5"/>
        <v>0.58819999999999995</v>
      </c>
    </row>
    <row r="142" spans="1:7" ht="23.25" x14ac:dyDescent="0.25">
      <c r="A142" s="135" t="s">
        <v>695</v>
      </c>
      <c r="B142" s="140" t="s">
        <v>690</v>
      </c>
      <c r="C142" s="141" t="s">
        <v>825</v>
      </c>
      <c r="D142" s="138">
        <v>6131700</v>
      </c>
      <c r="E142" s="138">
        <v>3764270.32</v>
      </c>
      <c r="F142" s="129">
        <f t="shared" si="4"/>
        <v>2367429.6800000002</v>
      </c>
      <c r="G142" s="54">
        <f t="shared" si="5"/>
        <v>0.6139</v>
      </c>
    </row>
    <row r="143" spans="1:7" ht="34.5" x14ac:dyDescent="0.25">
      <c r="A143" s="135" t="s">
        <v>351</v>
      </c>
      <c r="B143" s="140" t="s">
        <v>690</v>
      </c>
      <c r="C143" s="141" t="s">
        <v>826</v>
      </c>
      <c r="D143" s="138">
        <v>491000</v>
      </c>
      <c r="E143" s="138">
        <v>143448</v>
      </c>
      <c r="F143" s="129">
        <f t="shared" si="4"/>
        <v>347552</v>
      </c>
      <c r="G143" s="54">
        <f t="shared" si="5"/>
        <v>0.29220000000000002</v>
      </c>
    </row>
    <row r="144" spans="1:7" ht="34.5" x14ac:dyDescent="0.25">
      <c r="A144" s="135" t="s">
        <v>698</v>
      </c>
      <c r="B144" s="140" t="s">
        <v>690</v>
      </c>
      <c r="C144" s="141" t="s">
        <v>827</v>
      </c>
      <c r="D144" s="138">
        <v>1851800</v>
      </c>
      <c r="E144" s="138">
        <v>1076637.9099999999</v>
      </c>
      <c r="F144" s="129">
        <f t="shared" si="4"/>
        <v>775162.09000000008</v>
      </c>
      <c r="G144" s="54">
        <f t="shared" si="5"/>
        <v>0.58140000000000003</v>
      </c>
    </row>
    <row r="145" spans="1:7" ht="23.25" x14ac:dyDescent="0.25">
      <c r="A145" s="135" t="s">
        <v>706</v>
      </c>
      <c r="B145" s="140" t="s">
        <v>690</v>
      </c>
      <c r="C145" s="141" t="s">
        <v>828</v>
      </c>
      <c r="D145" s="138">
        <v>3759600</v>
      </c>
      <c r="E145" s="138">
        <v>1128697.8999999999</v>
      </c>
      <c r="F145" s="129">
        <f t="shared" si="4"/>
        <v>2630902.1</v>
      </c>
      <c r="G145" s="54">
        <f t="shared" si="5"/>
        <v>0.30020000000000002</v>
      </c>
    </row>
    <row r="146" spans="1:7" ht="23.25" x14ac:dyDescent="0.25">
      <c r="A146" s="135" t="s">
        <v>350</v>
      </c>
      <c r="B146" s="140" t="s">
        <v>690</v>
      </c>
      <c r="C146" s="141" t="s">
        <v>829</v>
      </c>
      <c r="D146" s="138">
        <v>3759600</v>
      </c>
      <c r="E146" s="138">
        <v>1128697.8999999999</v>
      </c>
      <c r="F146" s="129">
        <f t="shared" si="4"/>
        <v>2630902.1</v>
      </c>
      <c r="G146" s="54">
        <f t="shared" si="5"/>
        <v>0.30020000000000002</v>
      </c>
    </row>
    <row r="147" spans="1:7" ht="23.25" x14ac:dyDescent="0.25">
      <c r="A147" s="135" t="s">
        <v>349</v>
      </c>
      <c r="B147" s="140" t="s">
        <v>690</v>
      </c>
      <c r="C147" s="141" t="s">
        <v>830</v>
      </c>
      <c r="D147" s="138">
        <v>3759600</v>
      </c>
      <c r="E147" s="138">
        <v>1128697.8999999999</v>
      </c>
      <c r="F147" s="129">
        <f t="shared" si="4"/>
        <v>2630902.1</v>
      </c>
      <c r="G147" s="54">
        <f t="shared" si="5"/>
        <v>0.30020000000000002</v>
      </c>
    </row>
    <row r="148" spans="1:7" x14ac:dyDescent="0.25">
      <c r="A148" s="135" t="s">
        <v>348</v>
      </c>
      <c r="B148" s="140" t="s">
        <v>690</v>
      </c>
      <c r="C148" s="141" t="s">
        <v>831</v>
      </c>
      <c r="D148" s="138">
        <v>80000</v>
      </c>
      <c r="E148" s="138">
        <v>4200</v>
      </c>
      <c r="F148" s="129">
        <f t="shared" si="4"/>
        <v>75800</v>
      </c>
      <c r="G148" s="54">
        <f t="shared" si="5"/>
        <v>5.2499999999999998E-2</v>
      </c>
    </row>
    <row r="149" spans="1:7" x14ac:dyDescent="0.25">
      <c r="A149" s="135" t="s">
        <v>347</v>
      </c>
      <c r="B149" s="140" t="s">
        <v>690</v>
      </c>
      <c r="C149" s="141" t="s">
        <v>832</v>
      </c>
      <c r="D149" s="138">
        <v>80000</v>
      </c>
      <c r="E149" s="138">
        <v>4200</v>
      </c>
      <c r="F149" s="129">
        <f t="shared" si="4"/>
        <v>75800</v>
      </c>
      <c r="G149" s="54">
        <f t="shared" si="5"/>
        <v>5.2499999999999998E-2</v>
      </c>
    </row>
    <row r="150" spans="1:7" ht="23.25" x14ac:dyDescent="0.25">
      <c r="A150" s="135" t="s">
        <v>346</v>
      </c>
      <c r="B150" s="140" t="s">
        <v>690</v>
      </c>
      <c r="C150" s="141" t="s">
        <v>833</v>
      </c>
      <c r="D150" s="138">
        <v>40000</v>
      </c>
      <c r="E150" s="138">
        <v>0</v>
      </c>
      <c r="F150" s="129">
        <f t="shared" si="4"/>
        <v>40000</v>
      </c>
      <c r="G150" s="54">
        <f t="shared" si="5"/>
        <v>0</v>
      </c>
    </row>
    <row r="151" spans="1:7" x14ac:dyDescent="0.25">
      <c r="A151" s="135" t="s">
        <v>345</v>
      </c>
      <c r="B151" s="140" t="s">
        <v>690</v>
      </c>
      <c r="C151" s="141" t="s">
        <v>834</v>
      </c>
      <c r="D151" s="138">
        <v>39000</v>
      </c>
      <c r="E151" s="138">
        <v>4200</v>
      </c>
      <c r="F151" s="129">
        <f t="shared" si="4"/>
        <v>34800</v>
      </c>
      <c r="G151" s="54">
        <f t="shared" si="5"/>
        <v>0.1077</v>
      </c>
    </row>
    <row r="152" spans="1:7" x14ac:dyDescent="0.25">
      <c r="A152" s="135" t="s">
        <v>362</v>
      </c>
      <c r="B152" s="140" t="s">
        <v>690</v>
      </c>
      <c r="C152" s="141" t="s">
        <v>1093</v>
      </c>
      <c r="D152" s="138">
        <v>1000</v>
      </c>
      <c r="E152" s="138">
        <v>0</v>
      </c>
      <c r="F152" s="129">
        <f t="shared" si="4"/>
        <v>1000</v>
      </c>
      <c r="G152" s="54">
        <f t="shared" si="5"/>
        <v>0</v>
      </c>
    </row>
    <row r="153" spans="1:7" x14ac:dyDescent="0.25">
      <c r="A153" s="135" t="s">
        <v>835</v>
      </c>
      <c r="B153" s="140" t="s">
        <v>690</v>
      </c>
      <c r="C153" s="141" t="s">
        <v>836</v>
      </c>
      <c r="D153" s="138">
        <v>1910700</v>
      </c>
      <c r="E153" s="138">
        <v>220893.97</v>
      </c>
      <c r="F153" s="129">
        <f t="shared" si="4"/>
        <v>1689806.03</v>
      </c>
      <c r="G153" s="54">
        <f t="shared" si="5"/>
        <v>0.11559999999999999</v>
      </c>
    </row>
    <row r="154" spans="1:7" x14ac:dyDescent="0.25">
      <c r="A154" s="135" t="s">
        <v>837</v>
      </c>
      <c r="B154" s="140" t="s">
        <v>690</v>
      </c>
      <c r="C154" s="141" t="s">
        <v>838</v>
      </c>
      <c r="D154" s="138">
        <v>1660700</v>
      </c>
      <c r="E154" s="138">
        <v>220893.97</v>
      </c>
      <c r="F154" s="129">
        <f t="shared" si="4"/>
        <v>1439806.03</v>
      </c>
      <c r="G154" s="54">
        <f t="shared" si="5"/>
        <v>0.13300000000000001</v>
      </c>
    </row>
    <row r="155" spans="1:7" ht="23.25" x14ac:dyDescent="0.25">
      <c r="A155" s="135" t="s">
        <v>706</v>
      </c>
      <c r="B155" s="140" t="s">
        <v>690</v>
      </c>
      <c r="C155" s="141" t="s">
        <v>839</v>
      </c>
      <c r="D155" s="138">
        <v>1660700</v>
      </c>
      <c r="E155" s="138">
        <v>220893.97</v>
      </c>
      <c r="F155" s="129">
        <f t="shared" si="4"/>
        <v>1439806.03</v>
      </c>
      <c r="G155" s="54">
        <f t="shared" si="5"/>
        <v>0.13300000000000001</v>
      </c>
    </row>
    <row r="156" spans="1:7" ht="23.25" x14ac:dyDescent="0.25">
      <c r="A156" s="135" t="s">
        <v>350</v>
      </c>
      <c r="B156" s="140" t="s">
        <v>690</v>
      </c>
      <c r="C156" s="141" t="s">
        <v>840</v>
      </c>
      <c r="D156" s="138">
        <v>1660700</v>
      </c>
      <c r="E156" s="138">
        <v>220893.97</v>
      </c>
      <c r="F156" s="129">
        <f t="shared" si="4"/>
        <v>1439806.03</v>
      </c>
      <c r="G156" s="54">
        <f t="shared" si="5"/>
        <v>0.13300000000000001</v>
      </c>
    </row>
    <row r="157" spans="1:7" ht="23.25" x14ac:dyDescent="0.25">
      <c r="A157" s="135" t="s">
        <v>349</v>
      </c>
      <c r="B157" s="140" t="s">
        <v>690</v>
      </c>
      <c r="C157" s="141" t="s">
        <v>841</v>
      </c>
      <c r="D157" s="138">
        <v>1660700</v>
      </c>
      <c r="E157" s="138">
        <v>220893.97</v>
      </c>
      <c r="F157" s="129">
        <f t="shared" si="4"/>
        <v>1439806.03</v>
      </c>
      <c r="G157" s="54">
        <f t="shared" si="5"/>
        <v>0.13300000000000001</v>
      </c>
    </row>
    <row r="158" spans="1:7" x14ac:dyDescent="0.25">
      <c r="A158" s="135" t="s">
        <v>842</v>
      </c>
      <c r="B158" s="140" t="s">
        <v>690</v>
      </c>
      <c r="C158" s="141" t="s">
        <v>843</v>
      </c>
      <c r="D158" s="138">
        <v>250000</v>
      </c>
      <c r="E158" s="138">
        <v>0</v>
      </c>
      <c r="F158" s="129">
        <f t="shared" si="4"/>
        <v>250000</v>
      </c>
      <c r="G158" s="54">
        <f t="shared" si="5"/>
        <v>0</v>
      </c>
    </row>
    <row r="159" spans="1:7" ht="23.25" x14ac:dyDescent="0.25">
      <c r="A159" s="135" t="s">
        <v>706</v>
      </c>
      <c r="B159" s="140" t="s">
        <v>690</v>
      </c>
      <c r="C159" s="141" t="s">
        <v>844</v>
      </c>
      <c r="D159" s="138">
        <v>250000</v>
      </c>
      <c r="E159" s="138">
        <v>0</v>
      </c>
      <c r="F159" s="129">
        <f t="shared" si="4"/>
        <v>250000</v>
      </c>
      <c r="G159" s="54">
        <f t="shared" si="5"/>
        <v>0</v>
      </c>
    </row>
    <row r="160" spans="1:7" ht="23.25" x14ac:dyDescent="0.25">
      <c r="A160" s="135" t="s">
        <v>350</v>
      </c>
      <c r="B160" s="140" t="s">
        <v>690</v>
      </c>
      <c r="C160" s="141" t="s">
        <v>845</v>
      </c>
      <c r="D160" s="138">
        <v>250000</v>
      </c>
      <c r="E160" s="138">
        <v>0</v>
      </c>
      <c r="F160" s="129">
        <f t="shared" si="4"/>
        <v>250000</v>
      </c>
      <c r="G160" s="54">
        <f t="shared" si="5"/>
        <v>0</v>
      </c>
    </row>
    <row r="161" spans="1:7" ht="23.25" x14ac:dyDescent="0.25">
      <c r="A161" s="135" t="s">
        <v>349</v>
      </c>
      <c r="B161" s="140" t="s">
        <v>690</v>
      </c>
      <c r="C161" s="141" t="s">
        <v>846</v>
      </c>
      <c r="D161" s="138">
        <v>250000</v>
      </c>
      <c r="E161" s="138">
        <v>0</v>
      </c>
      <c r="F161" s="129">
        <f t="shared" si="4"/>
        <v>250000</v>
      </c>
      <c r="G161" s="54">
        <f t="shared" si="5"/>
        <v>0</v>
      </c>
    </row>
    <row r="162" spans="1:7" x14ac:dyDescent="0.25">
      <c r="A162" s="135" t="s">
        <v>191</v>
      </c>
      <c r="B162" s="140" t="s">
        <v>690</v>
      </c>
      <c r="C162" s="141" t="s">
        <v>847</v>
      </c>
      <c r="D162" s="138">
        <v>494281100</v>
      </c>
      <c r="E162" s="138">
        <v>316787802.83999997</v>
      </c>
      <c r="F162" s="129">
        <f t="shared" si="4"/>
        <v>177493297.16000003</v>
      </c>
      <c r="G162" s="54">
        <f t="shared" si="5"/>
        <v>0.64090000000000003</v>
      </c>
    </row>
    <row r="163" spans="1:7" x14ac:dyDescent="0.25">
      <c r="A163" s="135" t="s">
        <v>192</v>
      </c>
      <c r="B163" s="140" t="s">
        <v>690</v>
      </c>
      <c r="C163" s="141" t="s">
        <v>848</v>
      </c>
      <c r="D163" s="138">
        <v>126784100</v>
      </c>
      <c r="E163" s="138">
        <v>78661458.620000005</v>
      </c>
      <c r="F163" s="129">
        <f t="shared" si="4"/>
        <v>48122641.379999995</v>
      </c>
      <c r="G163" s="54">
        <f t="shared" si="5"/>
        <v>0.62039999999999995</v>
      </c>
    </row>
    <row r="164" spans="1:7" ht="23.25" x14ac:dyDescent="0.25">
      <c r="A164" s="135" t="s">
        <v>343</v>
      </c>
      <c r="B164" s="140" t="s">
        <v>690</v>
      </c>
      <c r="C164" s="141" t="s">
        <v>849</v>
      </c>
      <c r="D164" s="138">
        <v>126784100</v>
      </c>
      <c r="E164" s="138">
        <v>78661458.620000005</v>
      </c>
      <c r="F164" s="129">
        <f t="shared" si="4"/>
        <v>48122641.379999995</v>
      </c>
      <c r="G164" s="54">
        <f t="shared" si="5"/>
        <v>0.62039999999999995</v>
      </c>
    </row>
    <row r="165" spans="1:7" x14ac:dyDescent="0.25">
      <c r="A165" s="135" t="s">
        <v>342</v>
      </c>
      <c r="B165" s="140" t="s">
        <v>690</v>
      </c>
      <c r="C165" s="141" t="s">
        <v>850</v>
      </c>
      <c r="D165" s="138">
        <v>126784100</v>
      </c>
      <c r="E165" s="138">
        <v>78661458.620000005</v>
      </c>
      <c r="F165" s="129">
        <f t="shared" si="4"/>
        <v>48122641.379999995</v>
      </c>
      <c r="G165" s="54">
        <f t="shared" si="5"/>
        <v>0.62039999999999995</v>
      </c>
    </row>
    <row r="166" spans="1:7" ht="45.75" x14ac:dyDescent="0.25">
      <c r="A166" s="135" t="s">
        <v>344</v>
      </c>
      <c r="B166" s="140" t="s">
        <v>690</v>
      </c>
      <c r="C166" s="141" t="s">
        <v>851</v>
      </c>
      <c r="D166" s="138">
        <v>118398800</v>
      </c>
      <c r="E166" s="138">
        <v>74812133.329999998</v>
      </c>
      <c r="F166" s="129">
        <f t="shared" si="4"/>
        <v>43586666.670000002</v>
      </c>
      <c r="G166" s="54">
        <f t="shared" si="5"/>
        <v>0.63190000000000002</v>
      </c>
    </row>
    <row r="167" spans="1:7" x14ac:dyDescent="0.25">
      <c r="A167" s="135" t="s">
        <v>341</v>
      </c>
      <c r="B167" s="140" t="s">
        <v>690</v>
      </c>
      <c r="C167" s="141" t="s">
        <v>852</v>
      </c>
      <c r="D167" s="138">
        <v>8385300</v>
      </c>
      <c r="E167" s="138">
        <v>3849325.29</v>
      </c>
      <c r="F167" s="129">
        <f t="shared" si="4"/>
        <v>4535974.71</v>
      </c>
      <c r="G167" s="54">
        <f t="shared" si="5"/>
        <v>0.45910000000000001</v>
      </c>
    </row>
    <row r="168" spans="1:7" x14ac:dyDescent="0.25">
      <c r="A168" s="135" t="s">
        <v>193</v>
      </c>
      <c r="B168" s="140" t="s">
        <v>690</v>
      </c>
      <c r="C168" s="141" t="s">
        <v>853</v>
      </c>
      <c r="D168" s="138">
        <v>305301100</v>
      </c>
      <c r="E168" s="138">
        <v>198538590.84999999</v>
      </c>
      <c r="F168" s="129">
        <f t="shared" si="4"/>
        <v>106762509.15000001</v>
      </c>
      <c r="G168" s="54">
        <f t="shared" si="5"/>
        <v>0.65029999999999999</v>
      </c>
    </row>
    <row r="169" spans="1:7" ht="23.25" x14ac:dyDescent="0.25">
      <c r="A169" s="135" t="s">
        <v>343</v>
      </c>
      <c r="B169" s="140" t="s">
        <v>690</v>
      </c>
      <c r="C169" s="141" t="s">
        <v>854</v>
      </c>
      <c r="D169" s="138">
        <v>305301100</v>
      </c>
      <c r="E169" s="138">
        <v>198538590.84999999</v>
      </c>
      <c r="F169" s="129">
        <f t="shared" si="4"/>
        <v>106762509.15000001</v>
      </c>
      <c r="G169" s="54">
        <f t="shared" si="5"/>
        <v>0.65029999999999999</v>
      </c>
    </row>
    <row r="170" spans="1:7" x14ac:dyDescent="0.25">
      <c r="A170" s="135" t="s">
        <v>342</v>
      </c>
      <c r="B170" s="140" t="s">
        <v>690</v>
      </c>
      <c r="C170" s="141" t="s">
        <v>855</v>
      </c>
      <c r="D170" s="138">
        <v>305301100</v>
      </c>
      <c r="E170" s="138">
        <v>198538590.84999999</v>
      </c>
      <c r="F170" s="129">
        <f t="shared" si="4"/>
        <v>106762509.15000001</v>
      </c>
      <c r="G170" s="54">
        <f t="shared" si="5"/>
        <v>0.65029999999999999</v>
      </c>
    </row>
    <row r="171" spans="1:7" ht="45.75" x14ac:dyDescent="0.25">
      <c r="A171" s="135" t="s">
        <v>344</v>
      </c>
      <c r="B171" s="140" t="s">
        <v>690</v>
      </c>
      <c r="C171" s="141" t="s">
        <v>856</v>
      </c>
      <c r="D171" s="138">
        <v>287534800</v>
      </c>
      <c r="E171" s="138">
        <v>187748653.25999999</v>
      </c>
      <c r="F171" s="129">
        <f t="shared" si="4"/>
        <v>99786146.74000001</v>
      </c>
      <c r="G171" s="54">
        <f t="shared" si="5"/>
        <v>0.65300000000000002</v>
      </c>
    </row>
    <row r="172" spans="1:7" x14ac:dyDescent="0.25">
      <c r="A172" s="135" t="s">
        <v>341</v>
      </c>
      <c r="B172" s="140" t="s">
        <v>690</v>
      </c>
      <c r="C172" s="141" t="s">
        <v>857</v>
      </c>
      <c r="D172" s="138">
        <v>17766300</v>
      </c>
      <c r="E172" s="138">
        <v>10789937.59</v>
      </c>
      <c r="F172" s="129">
        <f t="shared" si="4"/>
        <v>6976362.4100000001</v>
      </c>
      <c r="G172" s="54">
        <f t="shared" si="5"/>
        <v>0.60729999999999995</v>
      </c>
    </row>
    <row r="173" spans="1:7" x14ac:dyDescent="0.25">
      <c r="A173" s="135" t="s">
        <v>194</v>
      </c>
      <c r="B173" s="140" t="s">
        <v>690</v>
      </c>
      <c r="C173" s="141" t="s">
        <v>858</v>
      </c>
      <c r="D173" s="138">
        <v>8545400</v>
      </c>
      <c r="E173" s="138">
        <v>6917081.5300000003</v>
      </c>
      <c r="F173" s="129">
        <f t="shared" si="4"/>
        <v>1628318.4699999997</v>
      </c>
      <c r="G173" s="54">
        <f t="shared" si="5"/>
        <v>0.8095</v>
      </c>
    </row>
    <row r="174" spans="1:7" ht="23.25" x14ac:dyDescent="0.25">
      <c r="A174" s="135" t="s">
        <v>343</v>
      </c>
      <c r="B174" s="140" t="s">
        <v>690</v>
      </c>
      <c r="C174" s="141" t="s">
        <v>859</v>
      </c>
      <c r="D174" s="138">
        <v>8545400</v>
      </c>
      <c r="E174" s="138">
        <v>6917081.5300000003</v>
      </c>
      <c r="F174" s="129">
        <f t="shared" si="4"/>
        <v>1628318.4699999997</v>
      </c>
      <c r="G174" s="54">
        <f t="shared" si="5"/>
        <v>0.8095</v>
      </c>
    </row>
    <row r="175" spans="1:7" x14ac:dyDescent="0.25">
      <c r="A175" s="135" t="s">
        <v>342</v>
      </c>
      <c r="B175" s="140" t="s">
        <v>690</v>
      </c>
      <c r="C175" s="141" t="s">
        <v>860</v>
      </c>
      <c r="D175" s="138">
        <v>8545400</v>
      </c>
      <c r="E175" s="138">
        <v>6917081.5300000003</v>
      </c>
      <c r="F175" s="129">
        <f t="shared" si="4"/>
        <v>1628318.4699999997</v>
      </c>
      <c r="G175" s="54">
        <f t="shared" si="5"/>
        <v>0.8095</v>
      </c>
    </row>
    <row r="176" spans="1:7" x14ac:dyDescent="0.25">
      <c r="A176" s="135" t="s">
        <v>341</v>
      </c>
      <c r="B176" s="140" t="s">
        <v>690</v>
      </c>
      <c r="C176" s="141" t="s">
        <v>861</v>
      </c>
      <c r="D176" s="138">
        <v>8545400</v>
      </c>
      <c r="E176" s="138">
        <v>6917081.5300000003</v>
      </c>
      <c r="F176" s="129">
        <f t="shared" si="4"/>
        <v>1628318.4699999997</v>
      </c>
      <c r="G176" s="54">
        <f t="shared" si="5"/>
        <v>0.8095</v>
      </c>
    </row>
    <row r="177" spans="1:7" x14ac:dyDescent="0.25">
      <c r="A177" s="135" t="s">
        <v>195</v>
      </c>
      <c r="B177" s="140" t="s">
        <v>690</v>
      </c>
      <c r="C177" s="141" t="s">
        <v>862</v>
      </c>
      <c r="D177" s="138">
        <v>53650500</v>
      </c>
      <c r="E177" s="138">
        <v>32670671.84</v>
      </c>
      <c r="F177" s="129">
        <f t="shared" si="4"/>
        <v>20979828.16</v>
      </c>
      <c r="G177" s="54">
        <f t="shared" si="5"/>
        <v>0.60899999999999999</v>
      </c>
    </row>
    <row r="178" spans="1:7" ht="57" x14ac:dyDescent="0.25">
      <c r="A178" s="135" t="s">
        <v>330</v>
      </c>
      <c r="B178" s="140" t="s">
        <v>690</v>
      </c>
      <c r="C178" s="141" t="s">
        <v>863</v>
      </c>
      <c r="D178" s="138">
        <v>33095600</v>
      </c>
      <c r="E178" s="138">
        <v>23643399.43</v>
      </c>
      <c r="F178" s="129">
        <f t="shared" si="4"/>
        <v>9452200.5700000003</v>
      </c>
      <c r="G178" s="54">
        <f t="shared" si="5"/>
        <v>0.71440000000000003</v>
      </c>
    </row>
    <row r="179" spans="1:7" x14ac:dyDescent="0.25">
      <c r="A179" s="135" t="s">
        <v>742</v>
      </c>
      <c r="B179" s="140" t="s">
        <v>690</v>
      </c>
      <c r="C179" s="141" t="s">
        <v>864</v>
      </c>
      <c r="D179" s="138">
        <v>22477200</v>
      </c>
      <c r="E179" s="138">
        <v>16212675</v>
      </c>
      <c r="F179" s="129">
        <f t="shared" si="4"/>
        <v>6264525</v>
      </c>
      <c r="G179" s="54">
        <f t="shared" si="5"/>
        <v>0.72130000000000005</v>
      </c>
    </row>
    <row r="180" spans="1:7" x14ac:dyDescent="0.25">
      <c r="A180" s="135" t="s">
        <v>744</v>
      </c>
      <c r="B180" s="140" t="s">
        <v>690</v>
      </c>
      <c r="C180" s="141" t="s">
        <v>865</v>
      </c>
      <c r="D180" s="138">
        <v>15780400</v>
      </c>
      <c r="E180" s="138">
        <v>11762800</v>
      </c>
      <c r="F180" s="129">
        <f t="shared" si="4"/>
        <v>4017600</v>
      </c>
      <c r="G180" s="54">
        <f t="shared" si="5"/>
        <v>0.74539999999999995</v>
      </c>
    </row>
    <row r="181" spans="1:7" ht="23.25" x14ac:dyDescent="0.25">
      <c r="A181" s="135" t="s">
        <v>746</v>
      </c>
      <c r="B181" s="140" t="s">
        <v>690</v>
      </c>
      <c r="C181" s="141" t="s">
        <v>866</v>
      </c>
      <c r="D181" s="138">
        <v>1931200</v>
      </c>
      <c r="E181" s="138">
        <v>1121475</v>
      </c>
      <c r="F181" s="129">
        <f t="shared" si="4"/>
        <v>809725</v>
      </c>
      <c r="G181" s="54">
        <f t="shared" si="5"/>
        <v>0.58069999999999999</v>
      </c>
    </row>
    <row r="182" spans="1:7" ht="34.5" x14ac:dyDescent="0.25">
      <c r="A182" s="135" t="s">
        <v>748</v>
      </c>
      <c r="B182" s="140" t="s">
        <v>690</v>
      </c>
      <c r="C182" s="141" t="s">
        <v>867</v>
      </c>
      <c r="D182" s="138">
        <v>4765600</v>
      </c>
      <c r="E182" s="138">
        <v>3328400</v>
      </c>
      <c r="F182" s="129">
        <f t="shared" si="4"/>
        <v>1437200</v>
      </c>
      <c r="G182" s="54">
        <f t="shared" si="5"/>
        <v>0.69840000000000002</v>
      </c>
    </row>
    <row r="183" spans="1:7" ht="23.25" x14ac:dyDescent="0.25">
      <c r="A183" s="135" t="s">
        <v>352</v>
      </c>
      <c r="B183" s="140" t="s">
        <v>690</v>
      </c>
      <c r="C183" s="141" t="s">
        <v>868</v>
      </c>
      <c r="D183" s="138">
        <v>10618400</v>
      </c>
      <c r="E183" s="138">
        <v>7430724.4299999997</v>
      </c>
      <c r="F183" s="129">
        <f t="shared" si="4"/>
        <v>3187675.5700000003</v>
      </c>
      <c r="G183" s="54">
        <f t="shared" si="5"/>
        <v>0.69979999999999998</v>
      </c>
    </row>
    <row r="184" spans="1:7" ht="23.25" x14ac:dyDescent="0.25">
      <c r="A184" s="135" t="s">
        <v>695</v>
      </c>
      <c r="B184" s="140" t="s">
        <v>690</v>
      </c>
      <c r="C184" s="141" t="s">
        <v>869</v>
      </c>
      <c r="D184" s="138">
        <v>7957900</v>
      </c>
      <c r="E184" s="138">
        <v>5568157.4500000002</v>
      </c>
      <c r="F184" s="129">
        <f t="shared" si="4"/>
        <v>2389742.5499999998</v>
      </c>
      <c r="G184" s="54">
        <f t="shared" si="5"/>
        <v>0.69969999999999999</v>
      </c>
    </row>
    <row r="185" spans="1:7" ht="34.5" x14ac:dyDescent="0.25">
      <c r="A185" s="135" t="s">
        <v>351</v>
      </c>
      <c r="B185" s="140" t="s">
        <v>690</v>
      </c>
      <c r="C185" s="141" t="s">
        <v>870</v>
      </c>
      <c r="D185" s="138">
        <v>628400</v>
      </c>
      <c r="E185" s="138">
        <v>324066</v>
      </c>
      <c r="F185" s="129">
        <f t="shared" si="4"/>
        <v>304334</v>
      </c>
      <c r="G185" s="54">
        <f t="shared" si="5"/>
        <v>0.51570000000000005</v>
      </c>
    </row>
    <row r="186" spans="1:7" ht="34.5" x14ac:dyDescent="0.25">
      <c r="A186" s="135" t="s">
        <v>698</v>
      </c>
      <c r="B186" s="140" t="s">
        <v>690</v>
      </c>
      <c r="C186" s="141" t="s">
        <v>871</v>
      </c>
      <c r="D186" s="138">
        <v>2032100</v>
      </c>
      <c r="E186" s="138">
        <v>1538500.98</v>
      </c>
      <c r="F186" s="129">
        <f t="shared" si="4"/>
        <v>493599.02</v>
      </c>
      <c r="G186" s="54">
        <f t="shared" si="5"/>
        <v>0.7571</v>
      </c>
    </row>
    <row r="187" spans="1:7" ht="23.25" x14ac:dyDescent="0.25">
      <c r="A187" s="135" t="s">
        <v>706</v>
      </c>
      <c r="B187" s="140" t="s">
        <v>690</v>
      </c>
      <c r="C187" s="141" t="s">
        <v>872</v>
      </c>
      <c r="D187" s="138">
        <v>7224900</v>
      </c>
      <c r="E187" s="138">
        <v>3822393.12</v>
      </c>
      <c r="F187" s="129">
        <f t="shared" si="4"/>
        <v>3402506.88</v>
      </c>
      <c r="G187" s="54">
        <f t="shared" si="5"/>
        <v>0.52910000000000001</v>
      </c>
    </row>
    <row r="188" spans="1:7" ht="23.25" x14ac:dyDescent="0.25">
      <c r="A188" s="135" t="s">
        <v>350</v>
      </c>
      <c r="B188" s="140" t="s">
        <v>690</v>
      </c>
      <c r="C188" s="141" t="s">
        <v>873</v>
      </c>
      <c r="D188" s="138">
        <v>7224900</v>
      </c>
      <c r="E188" s="138">
        <v>3822393.12</v>
      </c>
      <c r="F188" s="129">
        <f t="shared" si="4"/>
        <v>3402506.88</v>
      </c>
      <c r="G188" s="54">
        <f t="shared" si="5"/>
        <v>0.52910000000000001</v>
      </c>
    </row>
    <row r="189" spans="1:7" ht="23.25" x14ac:dyDescent="0.25">
      <c r="A189" s="135" t="s">
        <v>349</v>
      </c>
      <c r="B189" s="140" t="s">
        <v>690</v>
      </c>
      <c r="C189" s="141" t="s">
        <v>874</v>
      </c>
      <c r="D189" s="138">
        <v>7224900</v>
      </c>
      <c r="E189" s="138">
        <v>3822393.12</v>
      </c>
      <c r="F189" s="129">
        <f t="shared" si="4"/>
        <v>3402506.88</v>
      </c>
      <c r="G189" s="54">
        <f t="shared" si="5"/>
        <v>0.52910000000000001</v>
      </c>
    </row>
    <row r="190" spans="1:7" ht="23.25" x14ac:dyDescent="0.25">
      <c r="A190" s="135" t="s">
        <v>343</v>
      </c>
      <c r="B190" s="140" t="s">
        <v>690</v>
      </c>
      <c r="C190" s="141" t="s">
        <v>875</v>
      </c>
      <c r="D190" s="138">
        <v>13251000</v>
      </c>
      <c r="E190" s="138">
        <v>5194939.57</v>
      </c>
      <c r="F190" s="129">
        <f t="shared" si="4"/>
        <v>8056060.4299999997</v>
      </c>
      <c r="G190" s="54">
        <f t="shared" si="5"/>
        <v>0.39200000000000002</v>
      </c>
    </row>
    <row r="191" spans="1:7" x14ac:dyDescent="0.25">
      <c r="A191" s="135" t="s">
        <v>342</v>
      </c>
      <c r="B191" s="140" t="s">
        <v>690</v>
      </c>
      <c r="C191" s="141" t="s">
        <v>876</v>
      </c>
      <c r="D191" s="138">
        <v>13251000</v>
      </c>
      <c r="E191" s="138">
        <v>5194939.57</v>
      </c>
      <c r="F191" s="129">
        <f t="shared" si="4"/>
        <v>8056060.4299999997</v>
      </c>
      <c r="G191" s="54">
        <f t="shared" si="5"/>
        <v>0.39200000000000002</v>
      </c>
    </row>
    <row r="192" spans="1:7" x14ac:dyDescent="0.25">
      <c r="A192" s="135" t="s">
        <v>341</v>
      </c>
      <c r="B192" s="140" t="s">
        <v>690</v>
      </c>
      <c r="C192" s="141" t="s">
        <v>877</v>
      </c>
      <c r="D192" s="138">
        <v>13251000</v>
      </c>
      <c r="E192" s="138">
        <v>5194939.57</v>
      </c>
      <c r="F192" s="129">
        <f t="shared" si="4"/>
        <v>8056060.4299999997</v>
      </c>
      <c r="G192" s="54">
        <f t="shared" si="5"/>
        <v>0.39200000000000002</v>
      </c>
    </row>
    <row r="193" spans="1:7" x14ac:dyDescent="0.25">
      <c r="A193" s="135" t="s">
        <v>348</v>
      </c>
      <c r="B193" s="140" t="s">
        <v>690</v>
      </c>
      <c r="C193" s="141" t="s">
        <v>878</v>
      </c>
      <c r="D193" s="138">
        <v>79000</v>
      </c>
      <c r="E193" s="138">
        <v>9939.7199999999993</v>
      </c>
      <c r="F193" s="129">
        <f t="shared" si="4"/>
        <v>69060.28</v>
      </c>
      <c r="G193" s="54">
        <f t="shared" si="5"/>
        <v>0.1258</v>
      </c>
    </row>
    <row r="194" spans="1:7" x14ac:dyDescent="0.25">
      <c r="A194" s="135" t="s">
        <v>347</v>
      </c>
      <c r="B194" s="140" t="s">
        <v>690</v>
      </c>
      <c r="C194" s="141" t="s">
        <v>879</v>
      </c>
      <c r="D194" s="138">
        <v>79000</v>
      </c>
      <c r="E194" s="138">
        <v>9939.7199999999993</v>
      </c>
      <c r="F194" s="129">
        <f t="shared" si="4"/>
        <v>69060.28</v>
      </c>
      <c r="G194" s="54">
        <f t="shared" si="5"/>
        <v>0.1258</v>
      </c>
    </row>
    <row r="195" spans="1:7" ht="23.25" x14ac:dyDescent="0.25">
      <c r="A195" s="135" t="s">
        <v>346</v>
      </c>
      <c r="B195" s="140" t="s">
        <v>690</v>
      </c>
      <c r="C195" s="141" t="s">
        <v>880</v>
      </c>
      <c r="D195" s="138">
        <v>14000</v>
      </c>
      <c r="E195" s="138">
        <v>1699.79</v>
      </c>
      <c r="F195" s="129">
        <f t="shared" si="4"/>
        <v>12300.21</v>
      </c>
      <c r="G195" s="54">
        <f t="shared" si="5"/>
        <v>0.12139999999999999</v>
      </c>
    </row>
    <row r="196" spans="1:7" x14ac:dyDescent="0.25">
      <c r="A196" s="135" t="s">
        <v>345</v>
      </c>
      <c r="B196" s="140" t="s">
        <v>690</v>
      </c>
      <c r="C196" s="141" t="s">
        <v>881</v>
      </c>
      <c r="D196" s="138">
        <v>55000</v>
      </c>
      <c r="E196" s="138">
        <v>7206</v>
      </c>
      <c r="F196" s="129">
        <f t="shared" si="4"/>
        <v>47794</v>
      </c>
      <c r="G196" s="54">
        <f t="shared" si="5"/>
        <v>0.13100000000000001</v>
      </c>
    </row>
    <row r="197" spans="1:7" x14ac:dyDescent="0.25">
      <c r="A197" s="135" t="s">
        <v>362</v>
      </c>
      <c r="B197" s="140" t="s">
        <v>690</v>
      </c>
      <c r="C197" s="141" t="s">
        <v>882</v>
      </c>
      <c r="D197" s="138">
        <v>10000</v>
      </c>
      <c r="E197" s="138">
        <v>1033.93</v>
      </c>
      <c r="F197" s="129">
        <f t="shared" si="4"/>
        <v>8966.07</v>
      </c>
      <c r="G197" s="54">
        <f t="shared" si="5"/>
        <v>0.10340000000000001</v>
      </c>
    </row>
    <row r="198" spans="1:7" x14ac:dyDescent="0.25">
      <c r="A198" s="135" t="s">
        <v>196</v>
      </c>
      <c r="B198" s="140" t="s">
        <v>690</v>
      </c>
      <c r="C198" s="141" t="s">
        <v>883</v>
      </c>
      <c r="D198" s="138">
        <v>101523300</v>
      </c>
      <c r="E198" s="138">
        <v>69065526.120000005</v>
      </c>
      <c r="F198" s="129">
        <f t="shared" si="4"/>
        <v>32457773.879999995</v>
      </c>
      <c r="G198" s="54">
        <f t="shared" si="5"/>
        <v>0.68030000000000002</v>
      </c>
    </row>
    <row r="199" spans="1:7" x14ac:dyDescent="0.25">
      <c r="A199" s="135" t="s">
        <v>197</v>
      </c>
      <c r="B199" s="140" t="s">
        <v>690</v>
      </c>
      <c r="C199" s="141" t="s">
        <v>884</v>
      </c>
      <c r="D199" s="138">
        <v>57884400</v>
      </c>
      <c r="E199" s="138">
        <v>38574900.469999999</v>
      </c>
      <c r="F199" s="129">
        <f t="shared" si="4"/>
        <v>19309499.530000001</v>
      </c>
      <c r="G199" s="54">
        <f t="shared" si="5"/>
        <v>0.66639999999999999</v>
      </c>
    </row>
    <row r="200" spans="1:7" ht="23.25" x14ac:dyDescent="0.25">
      <c r="A200" s="135" t="s">
        <v>343</v>
      </c>
      <c r="B200" s="140" t="s">
        <v>690</v>
      </c>
      <c r="C200" s="141" t="s">
        <v>885</v>
      </c>
      <c r="D200" s="138">
        <v>57884400</v>
      </c>
      <c r="E200" s="138">
        <v>38574900.469999999</v>
      </c>
      <c r="F200" s="129">
        <f t="shared" si="4"/>
        <v>19309499.530000001</v>
      </c>
      <c r="G200" s="54">
        <f t="shared" si="5"/>
        <v>0.66639999999999999</v>
      </c>
    </row>
    <row r="201" spans="1:7" x14ac:dyDescent="0.25">
      <c r="A201" s="135" t="s">
        <v>342</v>
      </c>
      <c r="B201" s="140" t="s">
        <v>690</v>
      </c>
      <c r="C201" s="141" t="s">
        <v>886</v>
      </c>
      <c r="D201" s="138">
        <v>57884400</v>
      </c>
      <c r="E201" s="138">
        <v>38574900.469999999</v>
      </c>
      <c r="F201" s="129">
        <f t="shared" ref="F201:F264" si="6">D201-E201</f>
        <v>19309499.530000001</v>
      </c>
      <c r="G201" s="54">
        <f t="shared" ref="G201:G264" si="7">ROUND(E201/D201,4)</f>
        <v>0.66639999999999999</v>
      </c>
    </row>
    <row r="202" spans="1:7" ht="45.75" x14ac:dyDescent="0.25">
      <c r="A202" s="135" t="s">
        <v>344</v>
      </c>
      <c r="B202" s="140" t="s">
        <v>690</v>
      </c>
      <c r="C202" s="141" t="s">
        <v>887</v>
      </c>
      <c r="D202" s="138">
        <v>54641000</v>
      </c>
      <c r="E202" s="138">
        <v>37042569.670000002</v>
      </c>
      <c r="F202" s="129">
        <f t="shared" si="6"/>
        <v>17598430.329999998</v>
      </c>
      <c r="G202" s="54">
        <f t="shared" si="7"/>
        <v>0.67789999999999995</v>
      </c>
    </row>
    <row r="203" spans="1:7" x14ac:dyDescent="0.25">
      <c r="A203" s="135" t="s">
        <v>341</v>
      </c>
      <c r="B203" s="140" t="s">
        <v>690</v>
      </c>
      <c r="C203" s="141" t="s">
        <v>888</v>
      </c>
      <c r="D203" s="138">
        <v>3243400</v>
      </c>
      <c r="E203" s="138">
        <v>1532330.8</v>
      </c>
      <c r="F203" s="129">
        <f t="shared" si="6"/>
        <v>1711069.2</v>
      </c>
      <c r="G203" s="54">
        <f t="shared" si="7"/>
        <v>0.47239999999999999</v>
      </c>
    </row>
    <row r="204" spans="1:7" x14ac:dyDescent="0.25">
      <c r="A204" s="135" t="s">
        <v>198</v>
      </c>
      <c r="B204" s="140" t="s">
        <v>690</v>
      </c>
      <c r="C204" s="141" t="s">
        <v>889</v>
      </c>
      <c r="D204" s="138">
        <v>7676900</v>
      </c>
      <c r="E204" s="138">
        <v>5546541.3899999997</v>
      </c>
      <c r="F204" s="129">
        <f t="shared" si="6"/>
        <v>2130358.6100000003</v>
      </c>
      <c r="G204" s="54">
        <f t="shared" si="7"/>
        <v>0.72250000000000003</v>
      </c>
    </row>
    <row r="205" spans="1:7" ht="23.25" x14ac:dyDescent="0.25">
      <c r="A205" s="135" t="s">
        <v>343</v>
      </c>
      <c r="B205" s="140" t="s">
        <v>690</v>
      </c>
      <c r="C205" s="141" t="s">
        <v>890</v>
      </c>
      <c r="D205" s="138">
        <v>7676900</v>
      </c>
      <c r="E205" s="138">
        <v>5546541.3899999997</v>
      </c>
      <c r="F205" s="129">
        <f t="shared" si="6"/>
        <v>2130358.6100000003</v>
      </c>
      <c r="G205" s="54">
        <f t="shared" si="7"/>
        <v>0.72250000000000003</v>
      </c>
    </row>
    <row r="206" spans="1:7" x14ac:dyDescent="0.25">
      <c r="A206" s="135" t="s">
        <v>342</v>
      </c>
      <c r="B206" s="140" t="s">
        <v>690</v>
      </c>
      <c r="C206" s="141" t="s">
        <v>891</v>
      </c>
      <c r="D206" s="138">
        <v>7676900</v>
      </c>
      <c r="E206" s="138">
        <v>5546541.3899999997</v>
      </c>
      <c r="F206" s="129">
        <f t="shared" si="6"/>
        <v>2130358.6100000003</v>
      </c>
      <c r="G206" s="54">
        <f t="shared" si="7"/>
        <v>0.72250000000000003</v>
      </c>
    </row>
    <row r="207" spans="1:7" ht="45.75" x14ac:dyDescent="0.25">
      <c r="A207" s="135" t="s">
        <v>344</v>
      </c>
      <c r="B207" s="140" t="s">
        <v>690</v>
      </c>
      <c r="C207" s="141" t="s">
        <v>892</v>
      </c>
      <c r="D207" s="138">
        <v>6987800</v>
      </c>
      <c r="E207" s="138">
        <v>4932149.8899999997</v>
      </c>
      <c r="F207" s="129">
        <f t="shared" si="6"/>
        <v>2055650.1100000003</v>
      </c>
      <c r="G207" s="54">
        <f t="shared" si="7"/>
        <v>0.70579999999999998</v>
      </c>
    </row>
    <row r="208" spans="1:7" x14ac:dyDescent="0.25">
      <c r="A208" s="135" t="s">
        <v>341</v>
      </c>
      <c r="B208" s="140" t="s">
        <v>690</v>
      </c>
      <c r="C208" s="141" t="s">
        <v>893</v>
      </c>
      <c r="D208" s="138">
        <v>689100</v>
      </c>
      <c r="E208" s="138">
        <v>614391.5</v>
      </c>
      <c r="F208" s="129">
        <f t="shared" si="6"/>
        <v>74708.5</v>
      </c>
      <c r="G208" s="54">
        <f t="shared" si="7"/>
        <v>0.89159999999999995</v>
      </c>
    </row>
    <row r="209" spans="1:7" x14ac:dyDescent="0.25">
      <c r="A209" s="135" t="s">
        <v>199</v>
      </c>
      <c r="B209" s="140" t="s">
        <v>690</v>
      </c>
      <c r="C209" s="141" t="s">
        <v>894</v>
      </c>
      <c r="D209" s="138">
        <v>35962000</v>
      </c>
      <c r="E209" s="138">
        <v>24944084.260000002</v>
      </c>
      <c r="F209" s="129">
        <f t="shared" si="6"/>
        <v>11017915.739999998</v>
      </c>
      <c r="G209" s="54">
        <f t="shared" si="7"/>
        <v>0.69359999999999999</v>
      </c>
    </row>
    <row r="210" spans="1:7" ht="57" x14ac:dyDescent="0.25">
      <c r="A210" s="135" t="s">
        <v>330</v>
      </c>
      <c r="B210" s="140" t="s">
        <v>690</v>
      </c>
      <c r="C210" s="141" t="s">
        <v>895</v>
      </c>
      <c r="D210" s="138">
        <v>30499400</v>
      </c>
      <c r="E210" s="138">
        <v>21627363.18</v>
      </c>
      <c r="F210" s="129">
        <f t="shared" si="6"/>
        <v>8872036.8200000003</v>
      </c>
      <c r="G210" s="54">
        <f t="shared" si="7"/>
        <v>0.70909999999999995</v>
      </c>
    </row>
    <row r="211" spans="1:7" x14ac:dyDescent="0.25">
      <c r="A211" s="135" t="s">
        <v>742</v>
      </c>
      <c r="B211" s="140" t="s">
        <v>690</v>
      </c>
      <c r="C211" s="141" t="s">
        <v>896</v>
      </c>
      <c r="D211" s="138">
        <v>20547600</v>
      </c>
      <c r="E211" s="138">
        <v>14750133.300000001</v>
      </c>
      <c r="F211" s="129">
        <f t="shared" si="6"/>
        <v>5797466.6999999993</v>
      </c>
      <c r="G211" s="54">
        <f t="shared" si="7"/>
        <v>0.71789999999999998</v>
      </c>
    </row>
    <row r="212" spans="1:7" x14ac:dyDescent="0.25">
      <c r="A212" s="135" t="s">
        <v>744</v>
      </c>
      <c r="B212" s="140" t="s">
        <v>690</v>
      </c>
      <c r="C212" s="141" t="s">
        <v>897</v>
      </c>
      <c r="D212" s="138">
        <v>15227000</v>
      </c>
      <c r="E212" s="138">
        <v>10903333.300000001</v>
      </c>
      <c r="F212" s="129">
        <f t="shared" si="6"/>
        <v>4323666.6999999993</v>
      </c>
      <c r="G212" s="54">
        <f t="shared" si="7"/>
        <v>0.71609999999999996</v>
      </c>
    </row>
    <row r="213" spans="1:7" ht="23.25" x14ac:dyDescent="0.25">
      <c r="A213" s="135" t="s">
        <v>746</v>
      </c>
      <c r="B213" s="140" t="s">
        <v>690</v>
      </c>
      <c r="C213" s="141" t="s">
        <v>898</v>
      </c>
      <c r="D213" s="138">
        <v>722000</v>
      </c>
      <c r="E213" s="138">
        <v>601200</v>
      </c>
      <c r="F213" s="129">
        <f t="shared" si="6"/>
        <v>120800</v>
      </c>
      <c r="G213" s="54">
        <f t="shared" si="7"/>
        <v>0.8327</v>
      </c>
    </row>
    <row r="214" spans="1:7" ht="34.5" x14ac:dyDescent="0.25">
      <c r="A214" s="135" t="s">
        <v>748</v>
      </c>
      <c r="B214" s="140" t="s">
        <v>690</v>
      </c>
      <c r="C214" s="141" t="s">
        <v>899</v>
      </c>
      <c r="D214" s="138">
        <v>4598600</v>
      </c>
      <c r="E214" s="138">
        <v>3245600</v>
      </c>
      <c r="F214" s="129">
        <f t="shared" si="6"/>
        <v>1353000</v>
      </c>
      <c r="G214" s="54">
        <f t="shared" si="7"/>
        <v>0.70579999999999998</v>
      </c>
    </row>
    <row r="215" spans="1:7" ht="23.25" x14ac:dyDescent="0.25">
      <c r="A215" s="135" t="s">
        <v>352</v>
      </c>
      <c r="B215" s="140" t="s">
        <v>690</v>
      </c>
      <c r="C215" s="141" t="s">
        <v>900</v>
      </c>
      <c r="D215" s="138">
        <v>9951800</v>
      </c>
      <c r="E215" s="138">
        <v>6877229.8799999999</v>
      </c>
      <c r="F215" s="129">
        <f t="shared" si="6"/>
        <v>3074570.12</v>
      </c>
      <c r="G215" s="54">
        <f t="shared" si="7"/>
        <v>0.69110000000000005</v>
      </c>
    </row>
    <row r="216" spans="1:7" ht="23.25" x14ac:dyDescent="0.25">
      <c r="A216" s="135" t="s">
        <v>695</v>
      </c>
      <c r="B216" s="140" t="s">
        <v>690</v>
      </c>
      <c r="C216" s="141" t="s">
        <v>901</v>
      </c>
      <c r="D216" s="138">
        <v>7407000</v>
      </c>
      <c r="E216" s="138">
        <v>5193219.88</v>
      </c>
      <c r="F216" s="129">
        <f t="shared" si="6"/>
        <v>2213780.12</v>
      </c>
      <c r="G216" s="54">
        <f t="shared" si="7"/>
        <v>0.70109999999999995</v>
      </c>
    </row>
    <row r="217" spans="1:7" ht="34.5" x14ac:dyDescent="0.25">
      <c r="A217" s="135" t="s">
        <v>351</v>
      </c>
      <c r="B217" s="140" t="s">
        <v>690</v>
      </c>
      <c r="C217" s="141" t="s">
        <v>902</v>
      </c>
      <c r="D217" s="138">
        <v>693100</v>
      </c>
      <c r="E217" s="138">
        <v>238310</v>
      </c>
      <c r="F217" s="129">
        <f t="shared" si="6"/>
        <v>454790</v>
      </c>
      <c r="G217" s="54">
        <f t="shared" si="7"/>
        <v>0.34379999999999999</v>
      </c>
    </row>
    <row r="218" spans="1:7" ht="34.5" x14ac:dyDescent="0.25">
      <c r="A218" s="135" t="s">
        <v>698</v>
      </c>
      <c r="B218" s="140" t="s">
        <v>690</v>
      </c>
      <c r="C218" s="141" t="s">
        <v>903</v>
      </c>
      <c r="D218" s="138">
        <v>1851700</v>
      </c>
      <c r="E218" s="138">
        <v>1445700</v>
      </c>
      <c r="F218" s="129">
        <f t="shared" si="6"/>
        <v>406000</v>
      </c>
      <c r="G218" s="54">
        <f t="shared" si="7"/>
        <v>0.78069999999999995</v>
      </c>
    </row>
    <row r="219" spans="1:7" ht="23.25" x14ac:dyDescent="0.25">
      <c r="A219" s="135" t="s">
        <v>706</v>
      </c>
      <c r="B219" s="140" t="s">
        <v>690</v>
      </c>
      <c r="C219" s="141" t="s">
        <v>904</v>
      </c>
      <c r="D219" s="138">
        <v>2076600</v>
      </c>
      <c r="E219" s="138">
        <v>1198465.02</v>
      </c>
      <c r="F219" s="129">
        <f t="shared" si="6"/>
        <v>878134.98</v>
      </c>
      <c r="G219" s="54">
        <f t="shared" si="7"/>
        <v>0.57709999999999995</v>
      </c>
    </row>
    <row r="220" spans="1:7" ht="23.25" x14ac:dyDescent="0.25">
      <c r="A220" s="135" t="s">
        <v>350</v>
      </c>
      <c r="B220" s="140" t="s">
        <v>690</v>
      </c>
      <c r="C220" s="141" t="s">
        <v>905</v>
      </c>
      <c r="D220" s="138">
        <v>2076600</v>
      </c>
      <c r="E220" s="138">
        <v>1198465.02</v>
      </c>
      <c r="F220" s="129">
        <f t="shared" si="6"/>
        <v>878134.98</v>
      </c>
      <c r="G220" s="54">
        <f t="shared" si="7"/>
        <v>0.57709999999999995</v>
      </c>
    </row>
    <row r="221" spans="1:7" ht="23.25" x14ac:dyDescent="0.25">
      <c r="A221" s="135" t="s">
        <v>349</v>
      </c>
      <c r="B221" s="140" t="s">
        <v>690</v>
      </c>
      <c r="C221" s="141" t="s">
        <v>906</v>
      </c>
      <c r="D221" s="138">
        <v>2076600</v>
      </c>
      <c r="E221" s="138">
        <v>1198465.02</v>
      </c>
      <c r="F221" s="129">
        <f t="shared" si="6"/>
        <v>878134.98</v>
      </c>
      <c r="G221" s="54">
        <f t="shared" si="7"/>
        <v>0.57709999999999995</v>
      </c>
    </row>
    <row r="222" spans="1:7" ht="23.25" x14ac:dyDescent="0.25">
      <c r="A222" s="135" t="s">
        <v>343</v>
      </c>
      <c r="B222" s="140" t="s">
        <v>690</v>
      </c>
      <c r="C222" s="141" t="s">
        <v>907</v>
      </c>
      <c r="D222" s="138">
        <v>3374000</v>
      </c>
      <c r="E222" s="138">
        <v>2114636</v>
      </c>
      <c r="F222" s="129">
        <f t="shared" si="6"/>
        <v>1259364</v>
      </c>
      <c r="G222" s="54">
        <f t="shared" si="7"/>
        <v>0.62670000000000003</v>
      </c>
    </row>
    <row r="223" spans="1:7" x14ac:dyDescent="0.25">
      <c r="A223" s="135" t="s">
        <v>342</v>
      </c>
      <c r="B223" s="140" t="s">
        <v>690</v>
      </c>
      <c r="C223" s="141" t="s">
        <v>908</v>
      </c>
      <c r="D223" s="138">
        <v>3374000</v>
      </c>
      <c r="E223" s="138">
        <v>2114636</v>
      </c>
      <c r="F223" s="129">
        <f t="shared" si="6"/>
        <v>1259364</v>
      </c>
      <c r="G223" s="54">
        <f t="shared" si="7"/>
        <v>0.62670000000000003</v>
      </c>
    </row>
    <row r="224" spans="1:7" x14ac:dyDescent="0.25">
      <c r="A224" s="135" t="s">
        <v>341</v>
      </c>
      <c r="B224" s="140" t="s">
        <v>690</v>
      </c>
      <c r="C224" s="141" t="s">
        <v>909</v>
      </c>
      <c r="D224" s="138">
        <v>3374000</v>
      </c>
      <c r="E224" s="138">
        <v>2114636</v>
      </c>
      <c r="F224" s="129">
        <f t="shared" si="6"/>
        <v>1259364</v>
      </c>
      <c r="G224" s="54">
        <f t="shared" si="7"/>
        <v>0.62670000000000003</v>
      </c>
    </row>
    <row r="225" spans="1:7" x14ac:dyDescent="0.25">
      <c r="A225" s="135" t="s">
        <v>348</v>
      </c>
      <c r="B225" s="140" t="s">
        <v>690</v>
      </c>
      <c r="C225" s="141" t="s">
        <v>910</v>
      </c>
      <c r="D225" s="138">
        <v>12000</v>
      </c>
      <c r="E225" s="138">
        <v>3620.06</v>
      </c>
      <c r="F225" s="129">
        <f t="shared" si="6"/>
        <v>8379.94</v>
      </c>
      <c r="G225" s="54">
        <f t="shared" si="7"/>
        <v>0.30170000000000002</v>
      </c>
    </row>
    <row r="226" spans="1:7" x14ac:dyDescent="0.25">
      <c r="A226" s="135" t="s">
        <v>347</v>
      </c>
      <c r="B226" s="140" t="s">
        <v>690</v>
      </c>
      <c r="C226" s="141" t="s">
        <v>911</v>
      </c>
      <c r="D226" s="138">
        <v>12000</v>
      </c>
      <c r="E226" s="138">
        <v>3620.06</v>
      </c>
      <c r="F226" s="129">
        <f t="shared" si="6"/>
        <v>8379.94</v>
      </c>
      <c r="G226" s="54">
        <f t="shared" si="7"/>
        <v>0.30170000000000002</v>
      </c>
    </row>
    <row r="227" spans="1:7" ht="23.25" x14ac:dyDescent="0.25">
      <c r="A227" s="135" t="s">
        <v>346</v>
      </c>
      <c r="B227" s="140" t="s">
        <v>690</v>
      </c>
      <c r="C227" s="141" t="s">
        <v>912</v>
      </c>
      <c r="D227" s="138">
        <v>6000</v>
      </c>
      <c r="E227" s="138">
        <v>0</v>
      </c>
      <c r="F227" s="129">
        <f t="shared" si="6"/>
        <v>6000</v>
      </c>
      <c r="G227" s="54">
        <f t="shared" si="7"/>
        <v>0</v>
      </c>
    </row>
    <row r="228" spans="1:7" x14ac:dyDescent="0.25">
      <c r="A228" s="135" t="s">
        <v>345</v>
      </c>
      <c r="B228" s="140" t="s">
        <v>690</v>
      </c>
      <c r="C228" s="141" t="s">
        <v>913</v>
      </c>
      <c r="D228" s="138">
        <v>4000</v>
      </c>
      <c r="E228" s="138">
        <v>3144.79</v>
      </c>
      <c r="F228" s="129">
        <f t="shared" si="6"/>
        <v>855.21</v>
      </c>
      <c r="G228" s="54">
        <f t="shared" si="7"/>
        <v>0.78620000000000001</v>
      </c>
    </row>
    <row r="229" spans="1:7" x14ac:dyDescent="0.25">
      <c r="A229" s="135" t="s">
        <v>362</v>
      </c>
      <c r="B229" s="140" t="s">
        <v>690</v>
      </c>
      <c r="C229" s="141" t="s">
        <v>1020</v>
      </c>
      <c r="D229" s="138">
        <v>2000</v>
      </c>
      <c r="E229" s="138">
        <v>475.27</v>
      </c>
      <c r="F229" s="129">
        <f t="shared" si="6"/>
        <v>1524.73</v>
      </c>
      <c r="G229" s="54">
        <f t="shared" si="7"/>
        <v>0.23760000000000001</v>
      </c>
    </row>
    <row r="230" spans="1:7" x14ac:dyDescent="0.25">
      <c r="A230" s="135" t="s">
        <v>200</v>
      </c>
      <c r="B230" s="140" t="s">
        <v>690</v>
      </c>
      <c r="C230" s="141" t="s">
        <v>914</v>
      </c>
      <c r="D230" s="138">
        <v>20979300</v>
      </c>
      <c r="E230" s="138">
        <v>14343229.98</v>
      </c>
      <c r="F230" s="129">
        <f t="shared" si="6"/>
        <v>6636070.0199999996</v>
      </c>
      <c r="G230" s="54">
        <f t="shared" si="7"/>
        <v>0.68369999999999997</v>
      </c>
    </row>
    <row r="231" spans="1:7" x14ac:dyDescent="0.25">
      <c r="A231" s="135" t="s">
        <v>201</v>
      </c>
      <c r="B231" s="140" t="s">
        <v>690</v>
      </c>
      <c r="C231" s="141" t="s">
        <v>915</v>
      </c>
      <c r="D231" s="138">
        <v>3411700</v>
      </c>
      <c r="E231" s="138">
        <v>2436035.1800000002</v>
      </c>
      <c r="F231" s="129">
        <f t="shared" si="6"/>
        <v>975664.81999999983</v>
      </c>
      <c r="G231" s="54">
        <f t="shared" si="7"/>
        <v>0.71399999999999997</v>
      </c>
    </row>
    <row r="232" spans="1:7" x14ac:dyDescent="0.25">
      <c r="A232" s="135" t="s">
        <v>356</v>
      </c>
      <c r="B232" s="140" t="s">
        <v>690</v>
      </c>
      <c r="C232" s="141" t="s">
        <v>916</v>
      </c>
      <c r="D232" s="138">
        <v>3411700</v>
      </c>
      <c r="E232" s="138">
        <v>2436035.1800000002</v>
      </c>
      <c r="F232" s="129">
        <f t="shared" si="6"/>
        <v>975664.81999999983</v>
      </c>
      <c r="G232" s="54">
        <f t="shared" si="7"/>
        <v>0.71399999999999997</v>
      </c>
    </row>
    <row r="233" spans="1:7" ht="23.25" x14ac:dyDescent="0.25">
      <c r="A233" s="135" t="s">
        <v>358</v>
      </c>
      <c r="B233" s="140" t="s">
        <v>690</v>
      </c>
      <c r="C233" s="141" t="s">
        <v>917</v>
      </c>
      <c r="D233" s="138">
        <v>3411700</v>
      </c>
      <c r="E233" s="138">
        <v>2436035.1800000002</v>
      </c>
      <c r="F233" s="129">
        <f t="shared" si="6"/>
        <v>975664.81999999983</v>
      </c>
      <c r="G233" s="54">
        <f t="shared" si="7"/>
        <v>0.71399999999999997</v>
      </c>
    </row>
    <row r="234" spans="1:7" x14ac:dyDescent="0.25">
      <c r="A234" s="135" t="s">
        <v>357</v>
      </c>
      <c r="B234" s="140" t="s">
        <v>690</v>
      </c>
      <c r="C234" s="141" t="s">
        <v>918</v>
      </c>
      <c r="D234" s="138">
        <v>3411700</v>
      </c>
      <c r="E234" s="138">
        <v>2436035.1800000002</v>
      </c>
      <c r="F234" s="129">
        <f t="shared" si="6"/>
        <v>975664.81999999983</v>
      </c>
      <c r="G234" s="54">
        <f t="shared" si="7"/>
        <v>0.71399999999999997</v>
      </c>
    </row>
    <row r="235" spans="1:7" x14ac:dyDescent="0.25">
      <c r="A235" s="135" t="s">
        <v>202</v>
      </c>
      <c r="B235" s="140" t="s">
        <v>690</v>
      </c>
      <c r="C235" s="141" t="s">
        <v>919</v>
      </c>
      <c r="D235" s="138">
        <v>17567600</v>
      </c>
      <c r="E235" s="138">
        <v>11907194.800000001</v>
      </c>
      <c r="F235" s="129">
        <f t="shared" si="6"/>
        <v>5660405.1999999993</v>
      </c>
      <c r="G235" s="54">
        <f t="shared" si="7"/>
        <v>0.67779999999999996</v>
      </c>
    </row>
    <row r="236" spans="1:7" ht="23.25" x14ac:dyDescent="0.25">
      <c r="A236" s="135" t="s">
        <v>706</v>
      </c>
      <c r="B236" s="140" t="s">
        <v>690</v>
      </c>
      <c r="C236" s="141" t="s">
        <v>920</v>
      </c>
      <c r="D236" s="138">
        <v>3304100</v>
      </c>
      <c r="E236" s="138">
        <v>2134594.7999999998</v>
      </c>
      <c r="F236" s="129">
        <f t="shared" si="6"/>
        <v>1169505.2000000002</v>
      </c>
      <c r="G236" s="54">
        <f t="shared" si="7"/>
        <v>0.64600000000000002</v>
      </c>
    </row>
    <row r="237" spans="1:7" ht="23.25" x14ac:dyDescent="0.25">
      <c r="A237" s="135" t="s">
        <v>350</v>
      </c>
      <c r="B237" s="140" t="s">
        <v>690</v>
      </c>
      <c r="C237" s="141" t="s">
        <v>921</v>
      </c>
      <c r="D237" s="138">
        <v>3304100</v>
      </c>
      <c r="E237" s="138">
        <v>2134594.7999999998</v>
      </c>
      <c r="F237" s="129">
        <f t="shared" si="6"/>
        <v>1169505.2000000002</v>
      </c>
      <c r="G237" s="54">
        <f t="shared" si="7"/>
        <v>0.64600000000000002</v>
      </c>
    </row>
    <row r="238" spans="1:7" ht="23.25" x14ac:dyDescent="0.25">
      <c r="A238" s="135" t="s">
        <v>349</v>
      </c>
      <c r="B238" s="140" t="s">
        <v>690</v>
      </c>
      <c r="C238" s="141" t="s">
        <v>922</v>
      </c>
      <c r="D238" s="138">
        <v>3304100</v>
      </c>
      <c r="E238" s="138">
        <v>2134594.7999999998</v>
      </c>
      <c r="F238" s="129">
        <f t="shared" si="6"/>
        <v>1169505.2000000002</v>
      </c>
      <c r="G238" s="54">
        <f t="shared" si="7"/>
        <v>0.64600000000000002</v>
      </c>
    </row>
    <row r="239" spans="1:7" x14ac:dyDescent="0.25">
      <c r="A239" s="135" t="s">
        <v>356</v>
      </c>
      <c r="B239" s="140" t="s">
        <v>690</v>
      </c>
      <c r="C239" s="141" t="s">
        <v>923</v>
      </c>
      <c r="D239" s="138">
        <v>14263500</v>
      </c>
      <c r="E239" s="138">
        <v>9772600</v>
      </c>
      <c r="F239" s="129">
        <f t="shared" si="6"/>
        <v>4490900</v>
      </c>
      <c r="G239" s="54">
        <f t="shared" si="7"/>
        <v>0.68510000000000004</v>
      </c>
    </row>
    <row r="240" spans="1:7" ht="23.25" x14ac:dyDescent="0.25">
      <c r="A240" s="135" t="s">
        <v>355</v>
      </c>
      <c r="B240" s="140" t="s">
        <v>690</v>
      </c>
      <c r="C240" s="141" t="s">
        <v>924</v>
      </c>
      <c r="D240" s="138">
        <v>14263500</v>
      </c>
      <c r="E240" s="138">
        <v>9772600</v>
      </c>
      <c r="F240" s="129">
        <f t="shared" si="6"/>
        <v>4490900</v>
      </c>
      <c r="G240" s="54">
        <f t="shared" si="7"/>
        <v>0.68510000000000004</v>
      </c>
    </row>
    <row r="241" spans="1:7" ht="23.25" x14ac:dyDescent="0.25">
      <c r="A241" s="135" t="s">
        <v>354</v>
      </c>
      <c r="B241" s="140" t="s">
        <v>690</v>
      </c>
      <c r="C241" s="141" t="s">
        <v>925</v>
      </c>
      <c r="D241" s="138">
        <v>198000</v>
      </c>
      <c r="E241" s="138">
        <v>104000</v>
      </c>
      <c r="F241" s="129">
        <f t="shared" si="6"/>
        <v>94000</v>
      </c>
      <c r="G241" s="54">
        <f t="shared" si="7"/>
        <v>0.52529999999999999</v>
      </c>
    </row>
    <row r="242" spans="1:7" x14ac:dyDescent="0.25">
      <c r="A242" s="135" t="s">
        <v>353</v>
      </c>
      <c r="B242" s="140" t="s">
        <v>690</v>
      </c>
      <c r="C242" s="141" t="s">
        <v>926</v>
      </c>
      <c r="D242" s="138">
        <v>14065500</v>
      </c>
      <c r="E242" s="138">
        <v>9668600</v>
      </c>
      <c r="F242" s="129">
        <f t="shared" si="6"/>
        <v>4396900</v>
      </c>
      <c r="G242" s="54">
        <f t="shared" si="7"/>
        <v>0.68740000000000001</v>
      </c>
    </row>
    <row r="243" spans="1:7" x14ac:dyDescent="0.25">
      <c r="A243" s="135" t="s">
        <v>203</v>
      </c>
      <c r="B243" s="140" t="s">
        <v>690</v>
      </c>
      <c r="C243" s="141" t="s">
        <v>927</v>
      </c>
      <c r="D243" s="138">
        <v>77146400</v>
      </c>
      <c r="E243" s="138">
        <v>50510224.890000001</v>
      </c>
      <c r="F243" s="129">
        <f t="shared" si="6"/>
        <v>26636175.109999999</v>
      </c>
      <c r="G243" s="54">
        <f t="shared" si="7"/>
        <v>0.65469999999999995</v>
      </c>
    </row>
    <row r="244" spans="1:7" x14ac:dyDescent="0.25">
      <c r="A244" s="135" t="s">
        <v>204</v>
      </c>
      <c r="B244" s="140" t="s">
        <v>690</v>
      </c>
      <c r="C244" s="141" t="s">
        <v>928</v>
      </c>
      <c r="D244" s="138">
        <v>62508900</v>
      </c>
      <c r="E244" s="138">
        <v>39910590.479999997</v>
      </c>
      <c r="F244" s="129">
        <f t="shared" si="6"/>
        <v>22598309.520000003</v>
      </c>
      <c r="G244" s="54">
        <f t="shared" si="7"/>
        <v>0.63849999999999996</v>
      </c>
    </row>
    <row r="245" spans="1:7" ht="23.25" x14ac:dyDescent="0.25">
      <c r="A245" s="135" t="s">
        <v>343</v>
      </c>
      <c r="B245" s="140" t="s">
        <v>690</v>
      </c>
      <c r="C245" s="141" t="s">
        <v>929</v>
      </c>
      <c r="D245" s="138">
        <v>62508900</v>
      </c>
      <c r="E245" s="138">
        <v>39910590.479999997</v>
      </c>
      <c r="F245" s="129">
        <f t="shared" si="6"/>
        <v>22598309.520000003</v>
      </c>
      <c r="G245" s="54">
        <f t="shared" si="7"/>
        <v>0.63849999999999996</v>
      </c>
    </row>
    <row r="246" spans="1:7" x14ac:dyDescent="0.25">
      <c r="A246" s="135" t="s">
        <v>342</v>
      </c>
      <c r="B246" s="140" t="s">
        <v>690</v>
      </c>
      <c r="C246" s="141" t="s">
        <v>930</v>
      </c>
      <c r="D246" s="138">
        <v>62508900</v>
      </c>
      <c r="E246" s="138">
        <v>39910590.479999997</v>
      </c>
      <c r="F246" s="129">
        <f t="shared" si="6"/>
        <v>22598309.520000003</v>
      </c>
      <c r="G246" s="54">
        <f t="shared" si="7"/>
        <v>0.63849999999999996</v>
      </c>
    </row>
    <row r="247" spans="1:7" ht="45.75" x14ac:dyDescent="0.25">
      <c r="A247" s="135" t="s">
        <v>344</v>
      </c>
      <c r="B247" s="140" t="s">
        <v>690</v>
      </c>
      <c r="C247" s="141" t="s">
        <v>931</v>
      </c>
      <c r="D247" s="138">
        <v>57461100</v>
      </c>
      <c r="E247" s="138">
        <v>37742615.07</v>
      </c>
      <c r="F247" s="129">
        <f t="shared" si="6"/>
        <v>19718484.93</v>
      </c>
      <c r="G247" s="54">
        <f t="shared" si="7"/>
        <v>0.65680000000000005</v>
      </c>
    </row>
    <row r="248" spans="1:7" x14ac:dyDescent="0.25">
      <c r="A248" s="135" t="s">
        <v>341</v>
      </c>
      <c r="B248" s="140" t="s">
        <v>690</v>
      </c>
      <c r="C248" s="141" t="s">
        <v>932</v>
      </c>
      <c r="D248" s="138">
        <v>5047800</v>
      </c>
      <c r="E248" s="138">
        <v>2167975.41</v>
      </c>
      <c r="F248" s="129">
        <f t="shared" si="6"/>
        <v>2879824.59</v>
      </c>
      <c r="G248" s="54">
        <f t="shared" si="7"/>
        <v>0.42949999999999999</v>
      </c>
    </row>
    <row r="249" spans="1:7" x14ac:dyDescent="0.25">
      <c r="A249" s="135" t="s">
        <v>205</v>
      </c>
      <c r="B249" s="140" t="s">
        <v>690</v>
      </c>
      <c r="C249" s="141" t="s">
        <v>933</v>
      </c>
      <c r="D249" s="138">
        <v>14637500</v>
      </c>
      <c r="E249" s="138">
        <v>10599634.41</v>
      </c>
      <c r="F249" s="129">
        <f t="shared" si="6"/>
        <v>4037865.59</v>
      </c>
      <c r="G249" s="54">
        <f t="shared" si="7"/>
        <v>0.72409999999999997</v>
      </c>
    </row>
    <row r="250" spans="1:7" ht="57" x14ac:dyDescent="0.25">
      <c r="A250" s="135" t="s">
        <v>330</v>
      </c>
      <c r="B250" s="140" t="s">
        <v>690</v>
      </c>
      <c r="C250" s="141" t="s">
        <v>934</v>
      </c>
      <c r="D250" s="138">
        <v>11869800</v>
      </c>
      <c r="E250" s="138">
        <v>8440122.1600000001</v>
      </c>
      <c r="F250" s="129">
        <f t="shared" si="6"/>
        <v>3429677.84</v>
      </c>
      <c r="G250" s="54">
        <f t="shared" si="7"/>
        <v>0.71109999999999995</v>
      </c>
    </row>
    <row r="251" spans="1:7" x14ac:dyDescent="0.25">
      <c r="A251" s="135" t="s">
        <v>742</v>
      </c>
      <c r="B251" s="140" t="s">
        <v>690</v>
      </c>
      <c r="C251" s="141" t="s">
        <v>935</v>
      </c>
      <c r="D251" s="138">
        <v>1051400</v>
      </c>
      <c r="E251" s="138">
        <v>0</v>
      </c>
      <c r="F251" s="129">
        <f t="shared" si="6"/>
        <v>1051400</v>
      </c>
      <c r="G251" s="54">
        <f t="shared" si="7"/>
        <v>0</v>
      </c>
    </row>
    <row r="252" spans="1:7" x14ac:dyDescent="0.25">
      <c r="A252" s="135" t="s">
        <v>744</v>
      </c>
      <c r="B252" s="140" t="s">
        <v>690</v>
      </c>
      <c r="C252" s="141" t="s">
        <v>936</v>
      </c>
      <c r="D252" s="138">
        <v>807500</v>
      </c>
      <c r="E252" s="138">
        <v>0</v>
      </c>
      <c r="F252" s="129">
        <f t="shared" si="6"/>
        <v>807500</v>
      </c>
      <c r="G252" s="54">
        <f t="shared" si="7"/>
        <v>0</v>
      </c>
    </row>
    <row r="253" spans="1:7" ht="34.5" x14ac:dyDescent="0.25">
      <c r="A253" s="135" t="s">
        <v>748</v>
      </c>
      <c r="B253" s="140" t="s">
        <v>690</v>
      </c>
      <c r="C253" s="141" t="s">
        <v>937</v>
      </c>
      <c r="D253" s="138">
        <v>243900</v>
      </c>
      <c r="E253" s="138">
        <v>0</v>
      </c>
      <c r="F253" s="129">
        <f t="shared" si="6"/>
        <v>243900</v>
      </c>
      <c r="G253" s="54">
        <f t="shared" si="7"/>
        <v>0</v>
      </c>
    </row>
    <row r="254" spans="1:7" ht="23.25" x14ac:dyDescent="0.25">
      <c r="A254" s="135" t="s">
        <v>352</v>
      </c>
      <c r="B254" s="140" t="s">
        <v>690</v>
      </c>
      <c r="C254" s="141" t="s">
        <v>938</v>
      </c>
      <c r="D254" s="138">
        <v>10818400</v>
      </c>
      <c r="E254" s="138">
        <v>8440122.1600000001</v>
      </c>
      <c r="F254" s="129">
        <f t="shared" si="6"/>
        <v>2378277.84</v>
      </c>
      <c r="G254" s="54">
        <f t="shared" si="7"/>
        <v>0.7802</v>
      </c>
    </row>
    <row r="255" spans="1:7" ht="23.25" x14ac:dyDescent="0.25">
      <c r="A255" s="135" t="s">
        <v>695</v>
      </c>
      <c r="B255" s="140" t="s">
        <v>690</v>
      </c>
      <c r="C255" s="141" t="s">
        <v>939</v>
      </c>
      <c r="D255" s="138">
        <v>5599100</v>
      </c>
      <c r="E255" s="138">
        <v>4119400</v>
      </c>
      <c r="F255" s="129">
        <f t="shared" si="6"/>
        <v>1479700</v>
      </c>
      <c r="G255" s="54">
        <f t="shared" si="7"/>
        <v>0.73570000000000002</v>
      </c>
    </row>
    <row r="256" spans="1:7" ht="34.5" x14ac:dyDescent="0.25">
      <c r="A256" s="135" t="s">
        <v>351</v>
      </c>
      <c r="B256" s="140" t="s">
        <v>690</v>
      </c>
      <c r="C256" s="141" t="s">
        <v>940</v>
      </c>
      <c r="D256" s="138">
        <v>213000</v>
      </c>
      <c r="E256" s="138">
        <v>94755</v>
      </c>
      <c r="F256" s="129">
        <f t="shared" si="6"/>
        <v>118245</v>
      </c>
      <c r="G256" s="54">
        <f t="shared" si="7"/>
        <v>0.44490000000000002</v>
      </c>
    </row>
    <row r="257" spans="1:7" ht="45.75" x14ac:dyDescent="0.25">
      <c r="A257" s="135" t="s">
        <v>1094</v>
      </c>
      <c r="B257" s="140" t="s">
        <v>690</v>
      </c>
      <c r="C257" s="141" t="s">
        <v>1095</v>
      </c>
      <c r="D257" s="138">
        <v>3606600</v>
      </c>
      <c r="E257" s="138">
        <v>3149567.16</v>
      </c>
      <c r="F257" s="129">
        <f t="shared" si="6"/>
        <v>457032.83999999985</v>
      </c>
      <c r="G257" s="54">
        <f t="shared" si="7"/>
        <v>0.87329999999999997</v>
      </c>
    </row>
    <row r="258" spans="1:7" ht="34.5" x14ac:dyDescent="0.25">
      <c r="A258" s="135" t="s">
        <v>698</v>
      </c>
      <c r="B258" s="140" t="s">
        <v>690</v>
      </c>
      <c r="C258" s="141" t="s">
        <v>941</v>
      </c>
      <c r="D258" s="138">
        <v>1399700</v>
      </c>
      <c r="E258" s="138">
        <v>1076400</v>
      </c>
      <c r="F258" s="129">
        <f t="shared" si="6"/>
        <v>323300</v>
      </c>
      <c r="G258" s="54">
        <f t="shared" si="7"/>
        <v>0.76900000000000002</v>
      </c>
    </row>
    <row r="259" spans="1:7" ht="23.25" x14ac:dyDescent="0.25">
      <c r="A259" s="135" t="s">
        <v>706</v>
      </c>
      <c r="B259" s="140" t="s">
        <v>690</v>
      </c>
      <c r="C259" s="141" t="s">
        <v>942</v>
      </c>
      <c r="D259" s="138">
        <v>2518300</v>
      </c>
      <c r="E259" s="138">
        <v>2004024.25</v>
      </c>
      <c r="F259" s="129">
        <f t="shared" si="6"/>
        <v>514275.75</v>
      </c>
      <c r="G259" s="54">
        <f t="shared" si="7"/>
        <v>0.79579999999999995</v>
      </c>
    </row>
    <row r="260" spans="1:7" ht="23.25" x14ac:dyDescent="0.25">
      <c r="A260" s="135" t="s">
        <v>350</v>
      </c>
      <c r="B260" s="140" t="s">
        <v>690</v>
      </c>
      <c r="C260" s="141" t="s">
        <v>943</v>
      </c>
      <c r="D260" s="138">
        <v>2518300</v>
      </c>
      <c r="E260" s="138">
        <v>2004024.25</v>
      </c>
      <c r="F260" s="129">
        <f t="shared" si="6"/>
        <v>514275.75</v>
      </c>
      <c r="G260" s="54">
        <f t="shared" si="7"/>
        <v>0.79579999999999995</v>
      </c>
    </row>
    <row r="261" spans="1:7" ht="23.25" x14ac:dyDescent="0.25">
      <c r="A261" s="135" t="s">
        <v>349</v>
      </c>
      <c r="B261" s="140" t="s">
        <v>690</v>
      </c>
      <c r="C261" s="141" t="s">
        <v>944</v>
      </c>
      <c r="D261" s="138">
        <v>2518300</v>
      </c>
      <c r="E261" s="138">
        <v>2004024.25</v>
      </c>
      <c r="F261" s="129">
        <f t="shared" si="6"/>
        <v>514275.75</v>
      </c>
      <c r="G261" s="54">
        <f t="shared" si="7"/>
        <v>0.79579999999999995</v>
      </c>
    </row>
    <row r="262" spans="1:7" x14ac:dyDescent="0.25">
      <c r="A262" s="135" t="s">
        <v>356</v>
      </c>
      <c r="B262" s="140" t="s">
        <v>690</v>
      </c>
      <c r="C262" s="141" t="s">
        <v>945</v>
      </c>
      <c r="D262" s="138">
        <v>176000</v>
      </c>
      <c r="E262" s="138">
        <v>112000</v>
      </c>
      <c r="F262" s="129">
        <f t="shared" si="6"/>
        <v>64000</v>
      </c>
      <c r="G262" s="54">
        <f t="shared" si="7"/>
        <v>0.63639999999999997</v>
      </c>
    </row>
    <row r="263" spans="1:7" x14ac:dyDescent="0.25">
      <c r="A263" s="135" t="s">
        <v>946</v>
      </c>
      <c r="B263" s="140" t="s">
        <v>690</v>
      </c>
      <c r="C263" s="141" t="s">
        <v>947</v>
      </c>
      <c r="D263" s="138">
        <v>176000</v>
      </c>
      <c r="E263" s="138">
        <v>112000</v>
      </c>
      <c r="F263" s="129">
        <f t="shared" si="6"/>
        <v>64000</v>
      </c>
      <c r="G263" s="54">
        <f t="shared" si="7"/>
        <v>0.63639999999999997</v>
      </c>
    </row>
    <row r="264" spans="1:7" x14ac:dyDescent="0.25">
      <c r="A264" s="135" t="s">
        <v>348</v>
      </c>
      <c r="B264" s="140" t="s">
        <v>690</v>
      </c>
      <c r="C264" s="141" t="s">
        <v>948</v>
      </c>
      <c r="D264" s="138">
        <v>73400</v>
      </c>
      <c r="E264" s="138">
        <v>43488</v>
      </c>
      <c r="F264" s="129">
        <f t="shared" si="6"/>
        <v>29912</v>
      </c>
      <c r="G264" s="54">
        <f t="shared" si="7"/>
        <v>0.59250000000000003</v>
      </c>
    </row>
    <row r="265" spans="1:7" x14ac:dyDescent="0.25">
      <c r="A265" s="135" t="s">
        <v>347</v>
      </c>
      <c r="B265" s="140" t="s">
        <v>690</v>
      </c>
      <c r="C265" s="141" t="s">
        <v>949</v>
      </c>
      <c r="D265" s="138">
        <v>73400</v>
      </c>
      <c r="E265" s="138">
        <v>43488</v>
      </c>
      <c r="F265" s="129">
        <f t="shared" ref="F265:F280" si="8">D265-E265</f>
        <v>29912</v>
      </c>
      <c r="G265" s="54">
        <f t="shared" ref="G265:G280" si="9">ROUND(E265/D265,4)</f>
        <v>0.59250000000000003</v>
      </c>
    </row>
    <row r="266" spans="1:7" ht="23.25" x14ac:dyDescent="0.25">
      <c r="A266" s="135" t="s">
        <v>346</v>
      </c>
      <c r="B266" s="140" t="s">
        <v>690</v>
      </c>
      <c r="C266" s="141" t="s">
        <v>950</v>
      </c>
      <c r="D266" s="138">
        <v>60000</v>
      </c>
      <c r="E266" s="138">
        <v>43488</v>
      </c>
      <c r="F266" s="129">
        <f t="shared" si="8"/>
        <v>16512</v>
      </c>
      <c r="G266" s="54">
        <f t="shared" si="9"/>
        <v>0.7248</v>
      </c>
    </row>
    <row r="267" spans="1:7" x14ac:dyDescent="0.25">
      <c r="A267" s="135" t="s">
        <v>345</v>
      </c>
      <c r="B267" s="140" t="s">
        <v>690</v>
      </c>
      <c r="C267" s="141" t="s">
        <v>951</v>
      </c>
      <c r="D267" s="138">
        <v>4000</v>
      </c>
      <c r="E267" s="138">
        <v>0</v>
      </c>
      <c r="F267" s="129">
        <f t="shared" si="8"/>
        <v>4000</v>
      </c>
      <c r="G267" s="54">
        <f t="shared" si="9"/>
        <v>0</v>
      </c>
    </row>
    <row r="268" spans="1:7" x14ac:dyDescent="0.25">
      <c r="A268" s="135" t="s">
        <v>362</v>
      </c>
      <c r="B268" s="140" t="s">
        <v>690</v>
      </c>
      <c r="C268" s="141" t="s">
        <v>1096</v>
      </c>
      <c r="D268" s="138">
        <v>9400</v>
      </c>
      <c r="E268" s="138">
        <v>0</v>
      </c>
      <c r="F268" s="129">
        <f t="shared" si="8"/>
        <v>9400</v>
      </c>
      <c r="G268" s="54">
        <f t="shared" si="9"/>
        <v>0</v>
      </c>
    </row>
    <row r="269" spans="1:7" x14ac:dyDescent="0.25">
      <c r="A269" s="135" t="s">
        <v>206</v>
      </c>
      <c r="B269" s="140" t="s">
        <v>690</v>
      </c>
      <c r="C269" s="141" t="s">
        <v>952</v>
      </c>
      <c r="D269" s="138">
        <v>8370900</v>
      </c>
      <c r="E269" s="138">
        <v>5839458.21</v>
      </c>
      <c r="F269" s="129">
        <f t="shared" si="8"/>
        <v>2531441.79</v>
      </c>
      <c r="G269" s="54">
        <f t="shared" si="9"/>
        <v>0.6976</v>
      </c>
    </row>
    <row r="270" spans="1:7" x14ac:dyDescent="0.25">
      <c r="A270" s="135" t="s">
        <v>207</v>
      </c>
      <c r="B270" s="140" t="s">
        <v>690</v>
      </c>
      <c r="C270" s="141" t="s">
        <v>953</v>
      </c>
      <c r="D270" s="138">
        <v>8135900</v>
      </c>
      <c r="E270" s="138">
        <v>5839458.21</v>
      </c>
      <c r="F270" s="129">
        <f t="shared" si="8"/>
        <v>2296441.79</v>
      </c>
      <c r="G270" s="54">
        <f t="shared" si="9"/>
        <v>0.7177</v>
      </c>
    </row>
    <row r="271" spans="1:7" ht="23.25" x14ac:dyDescent="0.25">
      <c r="A271" s="135" t="s">
        <v>343</v>
      </c>
      <c r="B271" s="140" t="s">
        <v>690</v>
      </c>
      <c r="C271" s="141" t="s">
        <v>954</v>
      </c>
      <c r="D271" s="138">
        <v>8135900</v>
      </c>
      <c r="E271" s="138">
        <v>5839458.21</v>
      </c>
      <c r="F271" s="129">
        <f t="shared" si="8"/>
        <v>2296441.79</v>
      </c>
      <c r="G271" s="54">
        <f t="shared" si="9"/>
        <v>0.7177</v>
      </c>
    </row>
    <row r="272" spans="1:7" x14ac:dyDescent="0.25">
      <c r="A272" s="135" t="s">
        <v>342</v>
      </c>
      <c r="B272" s="140" t="s">
        <v>690</v>
      </c>
      <c r="C272" s="141" t="s">
        <v>955</v>
      </c>
      <c r="D272" s="138">
        <v>8135900</v>
      </c>
      <c r="E272" s="138">
        <v>5839458.21</v>
      </c>
      <c r="F272" s="129">
        <f t="shared" si="8"/>
        <v>2296441.79</v>
      </c>
      <c r="G272" s="54">
        <f t="shared" si="9"/>
        <v>0.7177</v>
      </c>
    </row>
    <row r="273" spans="1:7" ht="45.75" x14ac:dyDescent="0.25">
      <c r="A273" s="135" t="s">
        <v>344</v>
      </c>
      <c r="B273" s="140" t="s">
        <v>690</v>
      </c>
      <c r="C273" s="141" t="s">
        <v>956</v>
      </c>
      <c r="D273" s="138">
        <v>7782200</v>
      </c>
      <c r="E273" s="138">
        <v>5685852.3499999996</v>
      </c>
      <c r="F273" s="129">
        <f t="shared" si="8"/>
        <v>2096347.6500000004</v>
      </c>
      <c r="G273" s="54">
        <f t="shared" si="9"/>
        <v>0.73060000000000003</v>
      </c>
    </row>
    <row r="274" spans="1:7" x14ac:dyDescent="0.25">
      <c r="A274" s="135" t="s">
        <v>341</v>
      </c>
      <c r="B274" s="140" t="s">
        <v>690</v>
      </c>
      <c r="C274" s="141" t="s">
        <v>957</v>
      </c>
      <c r="D274" s="138">
        <v>353700</v>
      </c>
      <c r="E274" s="138">
        <v>153605.85999999999</v>
      </c>
      <c r="F274" s="129">
        <f t="shared" si="8"/>
        <v>200094.14</v>
      </c>
      <c r="G274" s="54">
        <f t="shared" si="9"/>
        <v>0.43430000000000002</v>
      </c>
    </row>
    <row r="275" spans="1:7" ht="23.25" x14ac:dyDescent="0.25">
      <c r="A275" s="135" t="s">
        <v>208</v>
      </c>
      <c r="B275" s="140" t="s">
        <v>690</v>
      </c>
      <c r="C275" s="141" t="s">
        <v>958</v>
      </c>
      <c r="D275" s="138">
        <v>235000</v>
      </c>
      <c r="E275" s="138">
        <v>0</v>
      </c>
      <c r="F275" s="129">
        <f t="shared" si="8"/>
        <v>235000</v>
      </c>
      <c r="G275" s="54">
        <f t="shared" si="9"/>
        <v>0</v>
      </c>
    </row>
    <row r="276" spans="1:7" ht="23.25" x14ac:dyDescent="0.25">
      <c r="A276" s="135" t="s">
        <v>343</v>
      </c>
      <c r="B276" s="140" t="s">
        <v>690</v>
      </c>
      <c r="C276" s="141" t="s">
        <v>959</v>
      </c>
      <c r="D276" s="138">
        <v>235000</v>
      </c>
      <c r="E276" s="138">
        <v>0</v>
      </c>
      <c r="F276" s="129">
        <f t="shared" si="8"/>
        <v>235000</v>
      </c>
      <c r="G276" s="54">
        <f t="shared" si="9"/>
        <v>0</v>
      </c>
    </row>
    <row r="277" spans="1:7" x14ac:dyDescent="0.25">
      <c r="A277" s="135" t="s">
        <v>342</v>
      </c>
      <c r="B277" s="140" t="s">
        <v>690</v>
      </c>
      <c r="C277" s="141" t="s">
        <v>960</v>
      </c>
      <c r="D277" s="138">
        <v>235000</v>
      </c>
      <c r="E277" s="138">
        <v>0</v>
      </c>
      <c r="F277" s="129">
        <f t="shared" si="8"/>
        <v>235000</v>
      </c>
      <c r="G277" s="54">
        <f t="shared" si="9"/>
        <v>0</v>
      </c>
    </row>
    <row r="278" spans="1:7" x14ac:dyDescent="0.25">
      <c r="A278" s="135" t="s">
        <v>341</v>
      </c>
      <c r="B278" s="140" t="s">
        <v>690</v>
      </c>
      <c r="C278" s="141" t="s">
        <v>961</v>
      </c>
      <c r="D278" s="138">
        <v>235000</v>
      </c>
      <c r="E278" s="138">
        <v>0</v>
      </c>
      <c r="F278" s="129">
        <f t="shared" si="8"/>
        <v>235000</v>
      </c>
      <c r="G278" s="54">
        <f t="shared" si="9"/>
        <v>0</v>
      </c>
    </row>
    <row r="279" spans="1:7" ht="12.95" customHeight="1" thickBot="1" x14ac:dyDescent="0.3">
      <c r="A279" s="55"/>
      <c r="B279" s="136"/>
      <c r="C279" s="136"/>
      <c r="D279" s="136"/>
      <c r="E279" s="136"/>
      <c r="F279" s="136"/>
      <c r="G279" s="136"/>
    </row>
    <row r="280" spans="1:7" ht="54.75" customHeight="1" thickBot="1" x14ac:dyDescent="0.3">
      <c r="A280" s="56" t="s">
        <v>28</v>
      </c>
      <c r="B280" s="57">
        <v>450</v>
      </c>
      <c r="C280" s="58" t="s">
        <v>90</v>
      </c>
      <c r="D280" s="59">
        <v>-48170100</v>
      </c>
      <c r="E280" s="59">
        <v>-34299467.060000002</v>
      </c>
      <c r="F280" s="53">
        <f t="shared" si="8"/>
        <v>-13870632.939999998</v>
      </c>
      <c r="G280" s="54">
        <f t="shared" si="9"/>
        <v>0.71199999999999997</v>
      </c>
    </row>
    <row r="281" spans="1:7" ht="12.95" customHeight="1" x14ac:dyDescent="0.25">
      <c r="A281" s="24"/>
      <c r="B281" s="60"/>
      <c r="C281" s="60"/>
      <c r="D281" s="60"/>
      <c r="E281" s="60"/>
      <c r="F281" s="60"/>
      <c r="G281" s="60"/>
    </row>
    <row r="282" spans="1:7" hidden="1" x14ac:dyDescent="0.25">
      <c r="A282" s="30"/>
      <c r="B282" s="30"/>
      <c r="C282" s="30"/>
      <c r="D282" s="46"/>
      <c r="E282" s="46"/>
      <c r="F282" s="46"/>
      <c r="G282" s="46"/>
    </row>
  </sheetData>
  <mergeCells count="3">
    <mergeCell ref="A4:A5"/>
    <mergeCell ref="B4:B5"/>
    <mergeCell ref="C4:C5"/>
  </mergeCells>
  <pageMargins left="0.78740157480314965" right="0.17" top="0.28000000000000003" bottom="0.39370078740157483" header="0" footer="0"/>
  <pageSetup paperSize="9" scale="69" fitToHeight="0" orientation="portrait" r:id="rId1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43"/>
  <sheetViews>
    <sheetView topLeftCell="A16" workbookViewId="0">
      <selection activeCell="G14" sqref="G14"/>
    </sheetView>
  </sheetViews>
  <sheetFormatPr defaultColWidth="8.85546875" defaultRowHeight="15" x14ac:dyDescent="0.25"/>
  <cols>
    <col min="1" max="1" width="45.28515625" style="25" customWidth="1"/>
    <col min="2" max="2" width="4.42578125" style="25" customWidth="1"/>
    <col min="3" max="3" width="20" style="25" customWidth="1"/>
    <col min="4" max="4" width="13.140625" style="25" bestFit="1" customWidth="1"/>
    <col min="5" max="5" width="12.42578125" style="25" customWidth="1"/>
    <col min="6" max="6" width="12.85546875" style="25" customWidth="1"/>
    <col min="7" max="7" width="13" style="25" customWidth="1"/>
    <col min="8" max="256" width="8.85546875" style="25"/>
    <col min="257" max="257" width="45.28515625" style="25" customWidth="1"/>
    <col min="258" max="258" width="4.42578125" style="25" customWidth="1"/>
    <col min="259" max="259" width="20" style="25" customWidth="1"/>
    <col min="260" max="260" width="13.140625" style="25" bestFit="1" customWidth="1"/>
    <col min="261" max="261" width="12.42578125" style="25" customWidth="1"/>
    <col min="262" max="262" width="12.85546875" style="25" customWidth="1"/>
    <col min="263" max="263" width="13" style="25" customWidth="1"/>
    <col min="264" max="512" width="8.85546875" style="25"/>
    <col min="513" max="513" width="45.28515625" style="25" customWidth="1"/>
    <col min="514" max="514" width="4.42578125" style="25" customWidth="1"/>
    <col min="515" max="515" width="20" style="25" customWidth="1"/>
    <col min="516" max="516" width="13.140625" style="25" bestFit="1" customWidth="1"/>
    <col min="517" max="517" width="12.42578125" style="25" customWidth="1"/>
    <col min="518" max="518" width="12.85546875" style="25" customWidth="1"/>
    <col min="519" max="519" width="13" style="25" customWidth="1"/>
    <col min="520" max="768" width="8.85546875" style="25"/>
    <col min="769" max="769" width="45.28515625" style="25" customWidth="1"/>
    <col min="770" max="770" width="4.42578125" style="25" customWidth="1"/>
    <col min="771" max="771" width="20" style="25" customWidth="1"/>
    <col min="772" max="772" width="13.140625" style="25" bestFit="1" customWidth="1"/>
    <col min="773" max="773" width="12.42578125" style="25" customWidth="1"/>
    <col min="774" max="774" width="12.85546875" style="25" customWidth="1"/>
    <col min="775" max="775" width="13" style="25" customWidth="1"/>
    <col min="776" max="1024" width="8.85546875" style="25"/>
    <col min="1025" max="1025" width="45.28515625" style="25" customWidth="1"/>
    <col min="1026" max="1026" width="4.42578125" style="25" customWidth="1"/>
    <col min="1027" max="1027" width="20" style="25" customWidth="1"/>
    <col min="1028" max="1028" width="13.140625" style="25" bestFit="1" customWidth="1"/>
    <col min="1029" max="1029" width="12.42578125" style="25" customWidth="1"/>
    <col min="1030" max="1030" width="12.85546875" style="25" customWidth="1"/>
    <col min="1031" max="1031" width="13" style="25" customWidth="1"/>
    <col min="1032" max="1280" width="8.85546875" style="25"/>
    <col min="1281" max="1281" width="45.28515625" style="25" customWidth="1"/>
    <col min="1282" max="1282" width="4.42578125" style="25" customWidth="1"/>
    <col min="1283" max="1283" width="20" style="25" customWidth="1"/>
    <col min="1284" max="1284" width="13.140625" style="25" bestFit="1" customWidth="1"/>
    <col min="1285" max="1285" width="12.42578125" style="25" customWidth="1"/>
    <col min="1286" max="1286" width="12.85546875" style="25" customWidth="1"/>
    <col min="1287" max="1287" width="13" style="25" customWidth="1"/>
    <col min="1288" max="1536" width="8.85546875" style="25"/>
    <col min="1537" max="1537" width="45.28515625" style="25" customWidth="1"/>
    <col min="1538" max="1538" width="4.42578125" style="25" customWidth="1"/>
    <col min="1539" max="1539" width="20" style="25" customWidth="1"/>
    <col min="1540" max="1540" width="13.140625" style="25" bestFit="1" customWidth="1"/>
    <col min="1541" max="1541" width="12.42578125" style="25" customWidth="1"/>
    <col min="1542" max="1542" width="12.85546875" style="25" customWidth="1"/>
    <col min="1543" max="1543" width="13" style="25" customWidth="1"/>
    <col min="1544" max="1792" width="8.85546875" style="25"/>
    <col min="1793" max="1793" width="45.28515625" style="25" customWidth="1"/>
    <col min="1794" max="1794" width="4.42578125" style="25" customWidth="1"/>
    <col min="1795" max="1795" width="20" style="25" customWidth="1"/>
    <col min="1796" max="1796" width="13.140625" style="25" bestFit="1" customWidth="1"/>
    <col min="1797" max="1797" width="12.42578125" style="25" customWidth="1"/>
    <col min="1798" max="1798" width="12.85546875" style="25" customWidth="1"/>
    <col min="1799" max="1799" width="13" style="25" customWidth="1"/>
    <col min="1800" max="2048" width="8.85546875" style="25"/>
    <col min="2049" max="2049" width="45.28515625" style="25" customWidth="1"/>
    <col min="2050" max="2050" width="4.42578125" style="25" customWidth="1"/>
    <col min="2051" max="2051" width="20" style="25" customWidth="1"/>
    <col min="2052" max="2052" width="13.140625" style="25" bestFit="1" customWidth="1"/>
    <col min="2053" max="2053" width="12.42578125" style="25" customWidth="1"/>
    <col min="2054" max="2054" width="12.85546875" style="25" customWidth="1"/>
    <col min="2055" max="2055" width="13" style="25" customWidth="1"/>
    <col min="2056" max="2304" width="8.85546875" style="25"/>
    <col min="2305" max="2305" width="45.28515625" style="25" customWidth="1"/>
    <col min="2306" max="2306" width="4.42578125" style="25" customWidth="1"/>
    <col min="2307" max="2307" width="20" style="25" customWidth="1"/>
    <col min="2308" max="2308" width="13.140625" style="25" bestFit="1" customWidth="1"/>
    <col min="2309" max="2309" width="12.42578125" style="25" customWidth="1"/>
    <col min="2310" max="2310" width="12.85546875" style="25" customWidth="1"/>
    <col min="2311" max="2311" width="13" style="25" customWidth="1"/>
    <col min="2312" max="2560" width="8.85546875" style="25"/>
    <col min="2561" max="2561" width="45.28515625" style="25" customWidth="1"/>
    <col min="2562" max="2562" width="4.42578125" style="25" customWidth="1"/>
    <col min="2563" max="2563" width="20" style="25" customWidth="1"/>
    <col min="2564" max="2564" width="13.140625" style="25" bestFit="1" customWidth="1"/>
    <col min="2565" max="2565" width="12.42578125" style="25" customWidth="1"/>
    <col min="2566" max="2566" width="12.85546875" style="25" customWidth="1"/>
    <col min="2567" max="2567" width="13" style="25" customWidth="1"/>
    <col min="2568" max="2816" width="8.85546875" style="25"/>
    <col min="2817" max="2817" width="45.28515625" style="25" customWidth="1"/>
    <col min="2818" max="2818" width="4.42578125" style="25" customWidth="1"/>
    <col min="2819" max="2819" width="20" style="25" customWidth="1"/>
    <col min="2820" max="2820" width="13.140625" style="25" bestFit="1" customWidth="1"/>
    <col min="2821" max="2821" width="12.42578125" style="25" customWidth="1"/>
    <col min="2822" max="2822" width="12.85546875" style="25" customWidth="1"/>
    <col min="2823" max="2823" width="13" style="25" customWidth="1"/>
    <col min="2824" max="3072" width="8.85546875" style="25"/>
    <col min="3073" max="3073" width="45.28515625" style="25" customWidth="1"/>
    <col min="3074" max="3074" width="4.42578125" style="25" customWidth="1"/>
    <col min="3075" max="3075" width="20" style="25" customWidth="1"/>
    <col min="3076" max="3076" width="13.140625" style="25" bestFit="1" customWidth="1"/>
    <col min="3077" max="3077" width="12.42578125" style="25" customWidth="1"/>
    <col min="3078" max="3078" width="12.85546875" style="25" customWidth="1"/>
    <col min="3079" max="3079" width="13" style="25" customWidth="1"/>
    <col min="3080" max="3328" width="8.85546875" style="25"/>
    <col min="3329" max="3329" width="45.28515625" style="25" customWidth="1"/>
    <col min="3330" max="3330" width="4.42578125" style="25" customWidth="1"/>
    <col min="3331" max="3331" width="20" style="25" customWidth="1"/>
    <col min="3332" max="3332" width="13.140625" style="25" bestFit="1" customWidth="1"/>
    <col min="3333" max="3333" width="12.42578125" style="25" customWidth="1"/>
    <col min="3334" max="3334" width="12.85546875" style="25" customWidth="1"/>
    <col min="3335" max="3335" width="13" style="25" customWidth="1"/>
    <col min="3336" max="3584" width="8.85546875" style="25"/>
    <col min="3585" max="3585" width="45.28515625" style="25" customWidth="1"/>
    <col min="3586" max="3586" width="4.42578125" style="25" customWidth="1"/>
    <col min="3587" max="3587" width="20" style="25" customWidth="1"/>
    <col min="3588" max="3588" width="13.140625" style="25" bestFit="1" customWidth="1"/>
    <col min="3589" max="3589" width="12.42578125" style="25" customWidth="1"/>
    <col min="3590" max="3590" width="12.85546875" style="25" customWidth="1"/>
    <col min="3591" max="3591" width="13" style="25" customWidth="1"/>
    <col min="3592" max="3840" width="8.85546875" style="25"/>
    <col min="3841" max="3841" width="45.28515625" style="25" customWidth="1"/>
    <col min="3842" max="3842" width="4.42578125" style="25" customWidth="1"/>
    <col min="3843" max="3843" width="20" style="25" customWidth="1"/>
    <col min="3844" max="3844" width="13.140625" style="25" bestFit="1" customWidth="1"/>
    <col min="3845" max="3845" width="12.42578125" style="25" customWidth="1"/>
    <col min="3846" max="3846" width="12.85546875" style="25" customWidth="1"/>
    <col min="3847" max="3847" width="13" style="25" customWidth="1"/>
    <col min="3848" max="4096" width="8.85546875" style="25"/>
    <col min="4097" max="4097" width="45.28515625" style="25" customWidth="1"/>
    <col min="4098" max="4098" width="4.42578125" style="25" customWidth="1"/>
    <col min="4099" max="4099" width="20" style="25" customWidth="1"/>
    <col min="4100" max="4100" width="13.140625" style="25" bestFit="1" customWidth="1"/>
    <col min="4101" max="4101" width="12.42578125" style="25" customWidth="1"/>
    <col min="4102" max="4102" width="12.85546875" style="25" customWidth="1"/>
    <col min="4103" max="4103" width="13" style="25" customWidth="1"/>
    <col min="4104" max="4352" width="8.85546875" style="25"/>
    <col min="4353" max="4353" width="45.28515625" style="25" customWidth="1"/>
    <col min="4354" max="4354" width="4.42578125" style="25" customWidth="1"/>
    <col min="4355" max="4355" width="20" style="25" customWidth="1"/>
    <col min="4356" max="4356" width="13.140625" style="25" bestFit="1" customWidth="1"/>
    <col min="4357" max="4357" width="12.42578125" style="25" customWidth="1"/>
    <col min="4358" max="4358" width="12.85546875" style="25" customWidth="1"/>
    <col min="4359" max="4359" width="13" style="25" customWidth="1"/>
    <col min="4360" max="4608" width="8.85546875" style="25"/>
    <col min="4609" max="4609" width="45.28515625" style="25" customWidth="1"/>
    <col min="4610" max="4610" width="4.42578125" style="25" customWidth="1"/>
    <col min="4611" max="4611" width="20" style="25" customWidth="1"/>
    <col min="4612" max="4612" width="13.140625" style="25" bestFit="1" customWidth="1"/>
    <col min="4613" max="4613" width="12.42578125" style="25" customWidth="1"/>
    <col min="4614" max="4614" width="12.85546875" style="25" customWidth="1"/>
    <col min="4615" max="4615" width="13" style="25" customWidth="1"/>
    <col min="4616" max="4864" width="8.85546875" style="25"/>
    <col min="4865" max="4865" width="45.28515625" style="25" customWidth="1"/>
    <col min="4866" max="4866" width="4.42578125" style="25" customWidth="1"/>
    <col min="4867" max="4867" width="20" style="25" customWidth="1"/>
    <col min="4868" max="4868" width="13.140625" style="25" bestFit="1" customWidth="1"/>
    <col min="4869" max="4869" width="12.42578125" style="25" customWidth="1"/>
    <col min="4870" max="4870" width="12.85546875" style="25" customWidth="1"/>
    <col min="4871" max="4871" width="13" style="25" customWidth="1"/>
    <col min="4872" max="5120" width="8.85546875" style="25"/>
    <col min="5121" max="5121" width="45.28515625" style="25" customWidth="1"/>
    <col min="5122" max="5122" width="4.42578125" style="25" customWidth="1"/>
    <col min="5123" max="5123" width="20" style="25" customWidth="1"/>
    <col min="5124" max="5124" width="13.140625" style="25" bestFit="1" customWidth="1"/>
    <col min="5125" max="5125" width="12.42578125" style="25" customWidth="1"/>
    <col min="5126" max="5126" width="12.85546875" style="25" customWidth="1"/>
    <col min="5127" max="5127" width="13" style="25" customWidth="1"/>
    <col min="5128" max="5376" width="8.85546875" style="25"/>
    <col min="5377" max="5377" width="45.28515625" style="25" customWidth="1"/>
    <col min="5378" max="5378" width="4.42578125" style="25" customWidth="1"/>
    <col min="5379" max="5379" width="20" style="25" customWidth="1"/>
    <col min="5380" max="5380" width="13.140625" style="25" bestFit="1" customWidth="1"/>
    <col min="5381" max="5381" width="12.42578125" style="25" customWidth="1"/>
    <col min="5382" max="5382" width="12.85546875" style="25" customWidth="1"/>
    <col min="5383" max="5383" width="13" style="25" customWidth="1"/>
    <col min="5384" max="5632" width="8.85546875" style="25"/>
    <col min="5633" max="5633" width="45.28515625" style="25" customWidth="1"/>
    <col min="5634" max="5634" width="4.42578125" style="25" customWidth="1"/>
    <col min="5635" max="5635" width="20" style="25" customWidth="1"/>
    <col min="5636" max="5636" width="13.140625" style="25" bestFit="1" customWidth="1"/>
    <col min="5637" max="5637" width="12.42578125" style="25" customWidth="1"/>
    <col min="5638" max="5638" width="12.85546875" style="25" customWidth="1"/>
    <col min="5639" max="5639" width="13" style="25" customWidth="1"/>
    <col min="5640" max="5888" width="8.85546875" style="25"/>
    <col min="5889" max="5889" width="45.28515625" style="25" customWidth="1"/>
    <col min="5890" max="5890" width="4.42578125" style="25" customWidth="1"/>
    <col min="5891" max="5891" width="20" style="25" customWidth="1"/>
    <col min="5892" max="5892" width="13.140625" style="25" bestFit="1" customWidth="1"/>
    <col min="5893" max="5893" width="12.42578125" style="25" customWidth="1"/>
    <col min="5894" max="5894" width="12.85546875" style="25" customWidth="1"/>
    <col min="5895" max="5895" width="13" style="25" customWidth="1"/>
    <col min="5896" max="6144" width="8.85546875" style="25"/>
    <col min="6145" max="6145" width="45.28515625" style="25" customWidth="1"/>
    <col min="6146" max="6146" width="4.42578125" style="25" customWidth="1"/>
    <col min="6147" max="6147" width="20" style="25" customWidth="1"/>
    <col min="6148" max="6148" width="13.140625" style="25" bestFit="1" customWidth="1"/>
    <col min="6149" max="6149" width="12.42578125" style="25" customWidth="1"/>
    <col min="6150" max="6150" width="12.85546875" style="25" customWidth="1"/>
    <col min="6151" max="6151" width="13" style="25" customWidth="1"/>
    <col min="6152" max="6400" width="8.85546875" style="25"/>
    <col min="6401" max="6401" width="45.28515625" style="25" customWidth="1"/>
    <col min="6402" max="6402" width="4.42578125" style="25" customWidth="1"/>
    <col min="6403" max="6403" width="20" style="25" customWidth="1"/>
    <col min="6404" max="6404" width="13.140625" style="25" bestFit="1" customWidth="1"/>
    <col min="6405" max="6405" width="12.42578125" style="25" customWidth="1"/>
    <col min="6406" max="6406" width="12.85546875" style="25" customWidth="1"/>
    <col min="6407" max="6407" width="13" style="25" customWidth="1"/>
    <col min="6408" max="6656" width="8.85546875" style="25"/>
    <col min="6657" max="6657" width="45.28515625" style="25" customWidth="1"/>
    <col min="6658" max="6658" width="4.42578125" style="25" customWidth="1"/>
    <col min="6659" max="6659" width="20" style="25" customWidth="1"/>
    <col min="6660" max="6660" width="13.140625" style="25" bestFit="1" customWidth="1"/>
    <col min="6661" max="6661" width="12.42578125" style="25" customWidth="1"/>
    <col min="6662" max="6662" width="12.85546875" style="25" customWidth="1"/>
    <col min="6663" max="6663" width="13" style="25" customWidth="1"/>
    <col min="6664" max="6912" width="8.85546875" style="25"/>
    <col min="6913" max="6913" width="45.28515625" style="25" customWidth="1"/>
    <col min="6914" max="6914" width="4.42578125" style="25" customWidth="1"/>
    <col min="6915" max="6915" width="20" style="25" customWidth="1"/>
    <col min="6916" max="6916" width="13.140625" style="25" bestFit="1" customWidth="1"/>
    <col min="6917" max="6917" width="12.42578125" style="25" customWidth="1"/>
    <col min="6918" max="6918" width="12.85546875" style="25" customWidth="1"/>
    <col min="6919" max="6919" width="13" style="25" customWidth="1"/>
    <col min="6920" max="7168" width="8.85546875" style="25"/>
    <col min="7169" max="7169" width="45.28515625" style="25" customWidth="1"/>
    <col min="7170" max="7170" width="4.42578125" style="25" customWidth="1"/>
    <col min="7171" max="7171" width="20" style="25" customWidth="1"/>
    <col min="7172" max="7172" width="13.140625" style="25" bestFit="1" customWidth="1"/>
    <col min="7173" max="7173" width="12.42578125" style="25" customWidth="1"/>
    <col min="7174" max="7174" width="12.85546875" style="25" customWidth="1"/>
    <col min="7175" max="7175" width="13" style="25" customWidth="1"/>
    <col min="7176" max="7424" width="8.85546875" style="25"/>
    <col min="7425" max="7425" width="45.28515625" style="25" customWidth="1"/>
    <col min="7426" max="7426" width="4.42578125" style="25" customWidth="1"/>
    <col min="7427" max="7427" width="20" style="25" customWidth="1"/>
    <col min="7428" max="7428" width="13.140625" style="25" bestFit="1" customWidth="1"/>
    <col min="7429" max="7429" width="12.42578125" style="25" customWidth="1"/>
    <col min="7430" max="7430" width="12.85546875" style="25" customWidth="1"/>
    <col min="7431" max="7431" width="13" style="25" customWidth="1"/>
    <col min="7432" max="7680" width="8.85546875" style="25"/>
    <col min="7681" max="7681" width="45.28515625" style="25" customWidth="1"/>
    <col min="7682" max="7682" width="4.42578125" style="25" customWidth="1"/>
    <col min="7683" max="7683" width="20" style="25" customWidth="1"/>
    <col min="7684" max="7684" width="13.140625" style="25" bestFit="1" customWidth="1"/>
    <col min="7685" max="7685" width="12.42578125" style="25" customWidth="1"/>
    <col min="7686" max="7686" width="12.85546875" style="25" customWidth="1"/>
    <col min="7687" max="7687" width="13" style="25" customWidth="1"/>
    <col min="7688" max="7936" width="8.85546875" style="25"/>
    <col min="7937" max="7937" width="45.28515625" style="25" customWidth="1"/>
    <col min="7938" max="7938" width="4.42578125" style="25" customWidth="1"/>
    <col min="7939" max="7939" width="20" style="25" customWidth="1"/>
    <col min="7940" max="7940" width="13.140625" style="25" bestFit="1" customWidth="1"/>
    <col min="7941" max="7941" width="12.42578125" style="25" customWidth="1"/>
    <col min="7942" max="7942" width="12.85546875" style="25" customWidth="1"/>
    <col min="7943" max="7943" width="13" style="25" customWidth="1"/>
    <col min="7944" max="8192" width="8.85546875" style="25"/>
    <col min="8193" max="8193" width="45.28515625" style="25" customWidth="1"/>
    <col min="8194" max="8194" width="4.42578125" style="25" customWidth="1"/>
    <col min="8195" max="8195" width="20" style="25" customWidth="1"/>
    <col min="8196" max="8196" width="13.140625" style="25" bestFit="1" customWidth="1"/>
    <col min="8197" max="8197" width="12.42578125" style="25" customWidth="1"/>
    <col min="8198" max="8198" width="12.85546875" style="25" customWidth="1"/>
    <col min="8199" max="8199" width="13" style="25" customWidth="1"/>
    <col min="8200" max="8448" width="8.85546875" style="25"/>
    <col min="8449" max="8449" width="45.28515625" style="25" customWidth="1"/>
    <col min="8450" max="8450" width="4.42578125" style="25" customWidth="1"/>
    <col min="8451" max="8451" width="20" style="25" customWidth="1"/>
    <col min="8452" max="8452" width="13.140625" style="25" bestFit="1" customWidth="1"/>
    <col min="8453" max="8453" width="12.42578125" style="25" customWidth="1"/>
    <col min="8454" max="8454" width="12.85546875" style="25" customWidth="1"/>
    <col min="8455" max="8455" width="13" style="25" customWidth="1"/>
    <col min="8456" max="8704" width="8.85546875" style="25"/>
    <col min="8705" max="8705" width="45.28515625" style="25" customWidth="1"/>
    <col min="8706" max="8706" width="4.42578125" style="25" customWidth="1"/>
    <col min="8707" max="8707" width="20" style="25" customWidth="1"/>
    <col min="8708" max="8708" width="13.140625" style="25" bestFit="1" customWidth="1"/>
    <col min="8709" max="8709" width="12.42578125" style="25" customWidth="1"/>
    <col min="8710" max="8710" width="12.85546875" style="25" customWidth="1"/>
    <col min="8711" max="8711" width="13" style="25" customWidth="1"/>
    <col min="8712" max="8960" width="8.85546875" style="25"/>
    <col min="8961" max="8961" width="45.28515625" style="25" customWidth="1"/>
    <col min="8962" max="8962" width="4.42578125" style="25" customWidth="1"/>
    <col min="8963" max="8963" width="20" style="25" customWidth="1"/>
    <col min="8964" max="8964" width="13.140625" style="25" bestFit="1" customWidth="1"/>
    <col min="8965" max="8965" width="12.42578125" style="25" customWidth="1"/>
    <col min="8966" max="8966" width="12.85546875" style="25" customWidth="1"/>
    <col min="8967" max="8967" width="13" style="25" customWidth="1"/>
    <col min="8968" max="9216" width="8.85546875" style="25"/>
    <col min="9217" max="9217" width="45.28515625" style="25" customWidth="1"/>
    <col min="9218" max="9218" width="4.42578125" style="25" customWidth="1"/>
    <col min="9219" max="9219" width="20" style="25" customWidth="1"/>
    <col min="9220" max="9220" width="13.140625" style="25" bestFit="1" customWidth="1"/>
    <col min="9221" max="9221" width="12.42578125" style="25" customWidth="1"/>
    <col min="9222" max="9222" width="12.85546875" style="25" customWidth="1"/>
    <col min="9223" max="9223" width="13" style="25" customWidth="1"/>
    <col min="9224" max="9472" width="8.85546875" style="25"/>
    <col min="9473" max="9473" width="45.28515625" style="25" customWidth="1"/>
    <col min="9474" max="9474" width="4.42578125" style="25" customWidth="1"/>
    <col min="9475" max="9475" width="20" style="25" customWidth="1"/>
    <col min="9476" max="9476" width="13.140625" style="25" bestFit="1" customWidth="1"/>
    <col min="9477" max="9477" width="12.42578125" style="25" customWidth="1"/>
    <col min="9478" max="9478" width="12.85546875" style="25" customWidth="1"/>
    <col min="9479" max="9479" width="13" style="25" customWidth="1"/>
    <col min="9480" max="9728" width="8.85546875" style="25"/>
    <col min="9729" max="9729" width="45.28515625" style="25" customWidth="1"/>
    <col min="9730" max="9730" width="4.42578125" style="25" customWidth="1"/>
    <col min="9731" max="9731" width="20" style="25" customWidth="1"/>
    <col min="9732" max="9732" width="13.140625" style="25" bestFit="1" customWidth="1"/>
    <col min="9733" max="9733" width="12.42578125" style="25" customWidth="1"/>
    <col min="9734" max="9734" width="12.85546875" style="25" customWidth="1"/>
    <col min="9735" max="9735" width="13" style="25" customWidth="1"/>
    <col min="9736" max="9984" width="8.85546875" style="25"/>
    <col min="9985" max="9985" width="45.28515625" style="25" customWidth="1"/>
    <col min="9986" max="9986" width="4.42578125" style="25" customWidth="1"/>
    <col min="9987" max="9987" width="20" style="25" customWidth="1"/>
    <col min="9988" max="9988" width="13.140625" style="25" bestFit="1" customWidth="1"/>
    <col min="9989" max="9989" width="12.42578125" style="25" customWidth="1"/>
    <col min="9990" max="9990" width="12.85546875" style="25" customWidth="1"/>
    <col min="9991" max="9991" width="13" style="25" customWidth="1"/>
    <col min="9992" max="10240" width="8.85546875" style="25"/>
    <col min="10241" max="10241" width="45.28515625" style="25" customWidth="1"/>
    <col min="10242" max="10242" width="4.42578125" style="25" customWidth="1"/>
    <col min="10243" max="10243" width="20" style="25" customWidth="1"/>
    <col min="10244" max="10244" width="13.140625" style="25" bestFit="1" customWidth="1"/>
    <col min="10245" max="10245" width="12.42578125" style="25" customWidth="1"/>
    <col min="10246" max="10246" width="12.85546875" style="25" customWidth="1"/>
    <col min="10247" max="10247" width="13" style="25" customWidth="1"/>
    <col min="10248" max="10496" width="8.85546875" style="25"/>
    <col min="10497" max="10497" width="45.28515625" style="25" customWidth="1"/>
    <col min="10498" max="10498" width="4.42578125" style="25" customWidth="1"/>
    <col min="10499" max="10499" width="20" style="25" customWidth="1"/>
    <col min="10500" max="10500" width="13.140625" style="25" bestFit="1" customWidth="1"/>
    <col min="10501" max="10501" width="12.42578125" style="25" customWidth="1"/>
    <col min="10502" max="10502" width="12.85546875" style="25" customWidth="1"/>
    <col min="10503" max="10503" width="13" style="25" customWidth="1"/>
    <col min="10504" max="10752" width="8.85546875" style="25"/>
    <col min="10753" max="10753" width="45.28515625" style="25" customWidth="1"/>
    <col min="10754" max="10754" width="4.42578125" style="25" customWidth="1"/>
    <col min="10755" max="10755" width="20" style="25" customWidth="1"/>
    <col min="10756" max="10756" width="13.140625" style="25" bestFit="1" customWidth="1"/>
    <col min="10757" max="10757" width="12.42578125" style="25" customWidth="1"/>
    <col min="10758" max="10758" width="12.85546875" style="25" customWidth="1"/>
    <col min="10759" max="10759" width="13" style="25" customWidth="1"/>
    <col min="10760" max="11008" width="8.85546875" style="25"/>
    <col min="11009" max="11009" width="45.28515625" style="25" customWidth="1"/>
    <col min="11010" max="11010" width="4.42578125" style="25" customWidth="1"/>
    <col min="11011" max="11011" width="20" style="25" customWidth="1"/>
    <col min="11012" max="11012" width="13.140625" style="25" bestFit="1" customWidth="1"/>
    <col min="11013" max="11013" width="12.42578125" style="25" customWidth="1"/>
    <col min="11014" max="11014" width="12.85546875" style="25" customWidth="1"/>
    <col min="11015" max="11015" width="13" style="25" customWidth="1"/>
    <col min="11016" max="11264" width="8.85546875" style="25"/>
    <col min="11265" max="11265" width="45.28515625" style="25" customWidth="1"/>
    <col min="11266" max="11266" width="4.42578125" style="25" customWidth="1"/>
    <col min="11267" max="11267" width="20" style="25" customWidth="1"/>
    <col min="11268" max="11268" width="13.140625" style="25" bestFit="1" customWidth="1"/>
    <col min="11269" max="11269" width="12.42578125" style="25" customWidth="1"/>
    <col min="11270" max="11270" width="12.85546875" style="25" customWidth="1"/>
    <col min="11271" max="11271" width="13" style="25" customWidth="1"/>
    <col min="11272" max="11520" width="8.85546875" style="25"/>
    <col min="11521" max="11521" width="45.28515625" style="25" customWidth="1"/>
    <col min="11522" max="11522" width="4.42578125" style="25" customWidth="1"/>
    <col min="11523" max="11523" width="20" style="25" customWidth="1"/>
    <col min="11524" max="11524" width="13.140625" style="25" bestFit="1" customWidth="1"/>
    <col min="11525" max="11525" width="12.42578125" style="25" customWidth="1"/>
    <col min="11526" max="11526" width="12.85546875" style="25" customWidth="1"/>
    <col min="11527" max="11527" width="13" style="25" customWidth="1"/>
    <col min="11528" max="11776" width="8.85546875" style="25"/>
    <col min="11777" max="11777" width="45.28515625" style="25" customWidth="1"/>
    <col min="11778" max="11778" width="4.42578125" style="25" customWidth="1"/>
    <col min="11779" max="11779" width="20" style="25" customWidth="1"/>
    <col min="11780" max="11780" width="13.140625" style="25" bestFit="1" customWidth="1"/>
    <col min="11781" max="11781" width="12.42578125" style="25" customWidth="1"/>
    <col min="11782" max="11782" width="12.85546875" style="25" customWidth="1"/>
    <col min="11783" max="11783" width="13" style="25" customWidth="1"/>
    <col min="11784" max="12032" width="8.85546875" style="25"/>
    <col min="12033" max="12033" width="45.28515625" style="25" customWidth="1"/>
    <col min="12034" max="12034" width="4.42578125" style="25" customWidth="1"/>
    <col min="12035" max="12035" width="20" style="25" customWidth="1"/>
    <col min="12036" max="12036" width="13.140625" style="25" bestFit="1" customWidth="1"/>
    <col min="12037" max="12037" width="12.42578125" style="25" customWidth="1"/>
    <col min="12038" max="12038" width="12.85546875" style="25" customWidth="1"/>
    <col min="12039" max="12039" width="13" style="25" customWidth="1"/>
    <col min="12040" max="12288" width="8.85546875" style="25"/>
    <col min="12289" max="12289" width="45.28515625" style="25" customWidth="1"/>
    <col min="12290" max="12290" width="4.42578125" style="25" customWidth="1"/>
    <col min="12291" max="12291" width="20" style="25" customWidth="1"/>
    <col min="12292" max="12292" width="13.140625" style="25" bestFit="1" customWidth="1"/>
    <col min="12293" max="12293" width="12.42578125" style="25" customWidth="1"/>
    <col min="12294" max="12294" width="12.85546875" style="25" customWidth="1"/>
    <col min="12295" max="12295" width="13" style="25" customWidth="1"/>
    <col min="12296" max="12544" width="8.85546875" style="25"/>
    <col min="12545" max="12545" width="45.28515625" style="25" customWidth="1"/>
    <col min="12546" max="12546" width="4.42578125" style="25" customWidth="1"/>
    <col min="12547" max="12547" width="20" style="25" customWidth="1"/>
    <col min="12548" max="12548" width="13.140625" style="25" bestFit="1" customWidth="1"/>
    <col min="12549" max="12549" width="12.42578125" style="25" customWidth="1"/>
    <col min="12550" max="12550" width="12.85546875" style="25" customWidth="1"/>
    <col min="12551" max="12551" width="13" style="25" customWidth="1"/>
    <col min="12552" max="12800" width="8.85546875" style="25"/>
    <col min="12801" max="12801" width="45.28515625" style="25" customWidth="1"/>
    <col min="12802" max="12802" width="4.42578125" style="25" customWidth="1"/>
    <col min="12803" max="12803" width="20" style="25" customWidth="1"/>
    <col min="12804" max="12804" width="13.140625" style="25" bestFit="1" customWidth="1"/>
    <col min="12805" max="12805" width="12.42578125" style="25" customWidth="1"/>
    <col min="12806" max="12806" width="12.85546875" style="25" customWidth="1"/>
    <col min="12807" max="12807" width="13" style="25" customWidth="1"/>
    <col min="12808" max="13056" width="8.85546875" style="25"/>
    <col min="13057" max="13057" width="45.28515625" style="25" customWidth="1"/>
    <col min="13058" max="13058" width="4.42578125" style="25" customWidth="1"/>
    <col min="13059" max="13059" width="20" style="25" customWidth="1"/>
    <col min="13060" max="13060" width="13.140625" style="25" bestFit="1" customWidth="1"/>
    <col min="13061" max="13061" width="12.42578125" style="25" customWidth="1"/>
    <col min="13062" max="13062" width="12.85546875" style="25" customWidth="1"/>
    <col min="13063" max="13063" width="13" style="25" customWidth="1"/>
    <col min="13064" max="13312" width="8.85546875" style="25"/>
    <col min="13313" max="13313" width="45.28515625" style="25" customWidth="1"/>
    <col min="13314" max="13314" width="4.42578125" style="25" customWidth="1"/>
    <col min="13315" max="13315" width="20" style="25" customWidth="1"/>
    <col min="13316" max="13316" width="13.140625" style="25" bestFit="1" customWidth="1"/>
    <col min="13317" max="13317" width="12.42578125" style="25" customWidth="1"/>
    <col min="13318" max="13318" width="12.85546875" style="25" customWidth="1"/>
    <col min="13319" max="13319" width="13" style="25" customWidth="1"/>
    <col min="13320" max="13568" width="8.85546875" style="25"/>
    <col min="13569" max="13569" width="45.28515625" style="25" customWidth="1"/>
    <col min="13570" max="13570" width="4.42578125" style="25" customWidth="1"/>
    <col min="13571" max="13571" width="20" style="25" customWidth="1"/>
    <col min="13572" max="13572" width="13.140625" style="25" bestFit="1" customWidth="1"/>
    <col min="13573" max="13573" width="12.42578125" style="25" customWidth="1"/>
    <col min="13574" max="13574" width="12.85546875" style="25" customWidth="1"/>
    <col min="13575" max="13575" width="13" style="25" customWidth="1"/>
    <col min="13576" max="13824" width="8.85546875" style="25"/>
    <col min="13825" max="13825" width="45.28515625" style="25" customWidth="1"/>
    <col min="13826" max="13826" width="4.42578125" style="25" customWidth="1"/>
    <col min="13827" max="13827" width="20" style="25" customWidth="1"/>
    <col min="13828" max="13828" width="13.140625" style="25" bestFit="1" customWidth="1"/>
    <col min="13829" max="13829" width="12.42578125" style="25" customWidth="1"/>
    <col min="13830" max="13830" width="12.85546875" style="25" customWidth="1"/>
    <col min="13831" max="13831" width="13" style="25" customWidth="1"/>
    <col min="13832" max="14080" width="8.85546875" style="25"/>
    <col min="14081" max="14081" width="45.28515625" style="25" customWidth="1"/>
    <col min="14082" max="14082" width="4.42578125" style="25" customWidth="1"/>
    <col min="14083" max="14083" width="20" style="25" customWidth="1"/>
    <col min="14084" max="14084" width="13.140625" style="25" bestFit="1" customWidth="1"/>
    <col min="14085" max="14085" width="12.42578125" style="25" customWidth="1"/>
    <col min="14086" max="14086" width="12.85546875" style="25" customWidth="1"/>
    <col min="14087" max="14087" width="13" style="25" customWidth="1"/>
    <col min="14088" max="14336" width="8.85546875" style="25"/>
    <col min="14337" max="14337" width="45.28515625" style="25" customWidth="1"/>
    <col min="14338" max="14338" width="4.42578125" style="25" customWidth="1"/>
    <col min="14339" max="14339" width="20" style="25" customWidth="1"/>
    <col min="14340" max="14340" width="13.140625" style="25" bestFit="1" customWidth="1"/>
    <col min="14341" max="14341" width="12.42578125" style="25" customWidth="1"/>
    <col min="14342" max="14342" width="12.85546875" style="25" customWidth="1"/>
    <col min="14343" max="14343" width="13" style="25" customWidth="1"/>
    <col min="14344" max="14592" width="8.85546875" style="25"/>
    <col min="14593" max="14593" width="45.28515625" style="25" customWidth="1"/>
    <col min="14594" max="14594" width="4.42578125" style="25" customWidth="1"/>
    <col min="14595" max="14595" width="20" style="25" customWidth="1"/>
    <col min="14596" max="14596" width="13.140625" style="25" bestFit="1" customWidth="1"/>
    <col min="14597" max="14597" width="12.42578125" style="25" customWidth="1"/>
    <col min="14598" max="14598" width="12.85546875" style="25" customWidth="1"/>
    <col min="14599" max="14599" width="13" style="25" customWidth="1"/>
    <col min="14600" max="14848" width="8.85546875" style="25"/>
    <col min="14849" max="14849" width="45.28515625" style="25" customWidth="1"/>
    <col min="14850" max="14850" width="4.42578125" style="25" customWidth="1"/>
    <col min="14851" max="14851" width="20" style="25" customWidth="1"/>
    <col min="14852" max="14852" width="13.140625" style="25" bestFit="1" customWidth="1"/>
    <col min="14853" max="14853" width="12.42578125" style="25" customWidth="1"/>
    <col min="14854" max="14854" width="12.85546875" style="25" customWidth="1"/>
    <col min="14855" max="14855" width="13" style="25" customWidth="1"/>
    <col min="14856" max="15104" width="8.85546875" style="25"/>
    <col min="15105" max="15105" width="45.28515625" style="25" customWidth="1"/>
    <col min="15106" max="15106" width="4.42578125" style="25" customWidth="1"/>
    <col min="15107" max="15107" width="20" style="25" customWidth="1"/>
    <col min="15108" max="15108" width="13.140625" style="25" bestFit="1" customWidth="1"/>
    <col min="15109" max="15109" width="12.42578125" style="25" customWidth="1"/>
    <col min="15110" max="15110" width="12.85546875" style="25" customWidth="1"/>
    <col min="15111" max="15111" width="13" style="25" customWidth="1"/>
    <col min="15112" max="15360" width="8.85546875" style="25"/>
    <col min="15361" max="15361" width="45.28515625" style="25" customWidth="1"/>
    <col min="15362" max="15362" width="4.42578125" style="25" customWidth="1"/>
    <col min="15363" max="15363" width="20" style="25" customWidth="1"/>
    <col min="15364" max="15364" width="13.140625" style="25" bestFit="1" customWidth="1"/>
    <col min="15365" max="15365" width="12.42578125" style="25" customWidth="1"/>
    <col min="15366" max="15366" width="12.85546875" style="25" customWidth="1"/>
    <col min="15367" max="15367" width="13" style="25" customWidth="1"/>
    <col min="15368" max="15616" width="8.85546875" style="25"/>
    <col min="15617" max="15617" width="45.28515625" style="25" customWidth="1"/>
    <col min="15618" max="15618" width="4.42578125" style="25" customWidth="1"/>
    <col min="15619" max="15619" width="20" style="25" customWidth="1"/>
    <col min="15620" max="15620" width="13.140625" style="25" bestFit="1" customWidth="1"/>
    <col min="15621" max="15621" width="12.42578125" style="25" customWidth="1"/>
    <col min="15622" max="15622" width="12.85546875" style="25" customWidth="1"/>
    <col min="15623" max="15623" width="13" style="25" customWidth="1"/>
    <col min="15624" max="15872" width="8.85546875" style="25"/>
    <col min="15873" max="15873" width="45.28515625" style="25" customWidth="1"/>
    <col min="15874" max="15874" width="4.42578125" style="25" customWidth="1"/>
    <col min="15875" max="15875" width="20" style="25" customWidth="1"/>
    <col min="15876" max="15876" width="13.140625" style="25" bestFit="1" customWidth="1"/>
    <col min="15877" max="15877" width="12.42578125" style="25" customWidth="1"/>
    <col min="15878" max="15878" width="12.85546875" style="25" customWidth="1"/>
    <col min="15879" max="15879" width="13" style="25" customWidth="1"/>
    <col min="15880" max="16128" width="8.85546875" style="25"/>
    <col min="16129" max="16129" width="45.28515625" style="25" customWidth="1"/>
    <col min="16130" max="16130" width="4.42578125" style="25" customWidth="1"/>
    <col min="16131" max="16131" width="20" style="25" customWidth="1"/>
    <col min="16132" max="16132" width="13.140625" style="25" bestFit="1" customWidth="1"/>
    <col min="16133" max="16133" width="12.42578125" style="25" customWidth="1"/>
    <col min="16134" max="16134" width="12.85546875" style="25" customWidth="1"/>
    <col min="16135" max="16135" width="13" style="25" customWidth="1"/>
    <col min="16136" max="16384" width="8.85546875" style="25"/>
  </cols>
  <sheetData>
    <row r="1" spans="1:7" ht="10.5" customHeight="1" x14ac:dyDescent="0.25">
      <c r="A1" s="47"/>
      <c r="B1" s="61"/>
      <c r="C1" s="48" t="s">
        <v>1082</v>
      </c>
      <c r="D1" s="49" t="s">
        <v>1082</v>
      </c>
      <c r="E1" s="24"/>
      <c r="F1" s="24"/>
      <c r="G1" s="24"/>
    </row>
    <row r="2" spans="1:7" ht="14.1" customHeight="1" x14ac:dyDescent="0.25">
      <c r="A2" s="107" t="s">
        <v>20</v>
      </c>
      <c r="B2" s="108"/>
      <c r="C2" s="108"/>
      <c r="D2" s="32" t="s">
        <v>1082</v>
      </c>
      <c r="E2" s="24"/>
      <c r="F2" s="24"/>
      <c r="G2" s="24"/>
    </row>
    <row r="3" spans="1:7" ht="14.1" customHeight="1" x14ac:dyDescent="0.25">
      <c r="A3" s="62"/>
      <c r="B3" s="63" t="s">
        <v>1082</v>
      </c>
      <c r="C3" s="64"/>
      <c r="D3" s="51" t="s">
        <v>1082</v>
      </c>
      <c r="E3" s="52"/>
      <c r="F3" s="52"/>
      <c r="G3" s="52"/>
    </row>
    <row r="4" spans="1:7" ht="25.5" customHeight="1" x14ac:dyDescent="0.25">
      <c r="A4" s="84" t="s">
        <v>638</v>
      </c>
      <c r="B4" s="84" t="s">
        <v>639</v>
      </c>
      <c r="C4" s="84" t="s">
        <v>962</v>
      </c>
      <c r="D4" s="38" t="s">
        <v>641</v>
      </c>
      <c r="E4" s="39" t="s">
        <v>105</v>
      </c>
      <c r="F4" s="40" t="s">
        <v>106</v>
      </c>
      <c r="G4" s="41" t="s">
        <v>107</v>
      </c>
    </row>
    <row r="5" spans="1:7" ht="33.75" x14ac:dyDescent="0.25">
      <c r="A5" s="85"/>
      <c r="B5" s="85"/>
      <c r="C5" s="85"/>
      <c r="D5" s="42" t="s">
        <v>642</v>
      </c>
      <c r="E5" s="42" t="s">
        <v>642</v>
      </c>
      <c r="F5" s="43" t="s">
        <v>642</v>
      </c>
      <c r="G5" s="42" t="s">
        <v>642</v>
      </c>
    </row>
    <row r="6" spans="1:7" ht="11.45" customHeight="1" x14ac:dyDescent="0.25">
      <c r="A6" s="44" t="s">
        <v>643</v>
      </c>
      <c r="B6" s="123" t="s">
        <v>229</v>
      </c>
      <c r="C6" s="123" t="s">
        <v>230</v>
      </c>
      <c r="D6" s="124" t="s">
        <v>231</v>
      </c>
      <c r="E6" s="124" t="s">
        <v>232</v>
      </c>
      <c r="F6" s="124" t="s">
        <v>233</v>
      </c>
      <c r="G6" s="124" t="s">
        <v>312</v>
      </c>
    </row>
    <row r="7" spans="1:7" ht="38.25" customHeight="1" x14ac:dyDescent="0.25">
      <c r="A7" s="134" t="s">
        <v>39</v>
      </c>
      <c r="B7" s="146" t="s">
        <v>44</v>
      </c>
      <c r="C7" s="147" t="s">
        <v>90</v>
      </c>
      <c r="D7" s="148">
        <v>48170100</v>
      </c>
      <c r="E7" s="148">
        <v>34299467.060000002</v>
      </c>
      <c r="F7" s="149">
        <f>D7-E7</f>
        <v>13870632.939999998</v>
      </c>
      <c r="G7" s="54">
        <f>ROUND(E7/D7,4)</f>
        <v>0.71199999999999997</v>
      </c>
    </row>
    <row r="8" spans="1:7" ht="19.5" customHeight="1" x14ac:dyDescent="0.25">
      <c r="A8" s="142" t="s">
        <v>22</v>
      </c>
      <c r="B8" s="150" t="s">
        <v>1082</v>
      </c>
      <c r="C8" s="68" t="s">
        <v>1082</v>
      </c>
      <c r="D8" s="68" t="s">
        <v>1082</v>
      </c>
      <c r="E8" s="65"/>
      <c r="F8" s="66"/>
      <c r="G8" s="54"/>
    </row>
    <row r="9" spans="1:7" ht="24.75" customHeight="1" x14ac:dyDescent="0.25">
      <c r="A9" s="143" t="s">
        <v>30</v>
      </c>
      <c r="B9" s="151" t="s">
        <v>43</v>
      </c>
      <c r="C9" s="152" t="s">
        <v>90</v>
      </c>
      <c r="D9" s="67">
        <v>-1800000</v>
      </c>
      <c r="E9" s="67">
        <v>8200000</v>
      </c>
      <c r="F9" s="66">
        <f t="shared" ref="F9:F28" si="0">D9-E9</f>
        <v>-10000000</v>
      </c>
      <c r="G9" s="54">
        <f t="shared" ref="G9:G28" si="1">ROUND(E9/D9,4)</f>
        <v>-4.5556000000000001</v>
      </c>
    </row>
    <row r="10" spans="1:7" ht="12.95" customHeight="1" x14ac:dyDescent="0.25">
      <c r="A10" s="144" t="s">
        <v>74</v>
      </c>
      <c r="B10" s="150" t="s">
        <v>1082</v>
      </c>
      <c r="C10" s="68" t="s">
        <v>1082</v>
      </c>
      <c r="D10" s="68" t="s">
        <v>1082</v>
      </c>
      <c r="E10" s="68" t="s">
        <v>1082</v>
      </c>
      <c r="F10" s="66"/>
      <c r="G10" s="54"/>
    </row>
    <row r="11" spans="1:7" ht="23.25" x14ac:dyDescent="0.25">
      <c r="A11" s="145" t="s">
        <v>209</v>
      </c>
      <c r="B11" s="153" t="s">
        <v>43</v>
      </c>
      <c r="C11" s="154" t="s">
        <v>35</v>
      </c>
      <c r="D11" s="67">
        <v>-1800000</v>
      </c>
      <c r="E11" s="67">
        <v>8200000</v>
      </c>
      <c r="F11" s="66">
        <f t="shared" si="0"/>
        <v>-10000000</v>
      </c>
      <c r="G11" s="54">
        <f t="shared" si="1"/>
        <v>-4.5556000000000001</v>
      </c>
    </row>
    <row r="12" spans="1:7" ht="34.5" x14ac:dyDescent="0.25">
      <c r="A12" s="145" t="s">
        <v>210</v>
      </c>
      <c r="B12" s="153" t="s">
        <v>43</v>
      </c>
      <c r="C12" s="154" t="s">
        <v>101</v>
      </c>
      <c r="D12" s="67">
        <v>-1800000</v>
      </c>
      <c r="E12" s="67">
        <v>8200000</v>
      </c>
      <c r="F12" s="66">
        <f t="shared" si="0"/>
        <v>-10000000</v>
      </c>
      <c r="G12" s="54">
        <f t="shared" si="1"/>
        <v>-4.5556000000000001</v>
      </c>
    </row>
    <row r="13" spans="1:7" ht="34.5" x14ac:dyDescent="0.25">
      <c r="A13" s="145" t="s">
        <v>211</v>
      </c>
      <c r="B13" s="153" t="s">
        <v>43</v>
      </c>
      <c r="C13" s="154" t="s">
        <v>1</v>
      </c>
      <c r="D13" s="67">
        <v>30000000</v>
      </c>
      <c r="E13" s="67">
        <v>10000000</v>
      </c>
      <c r="F13" s="66">
        <f t="shared" si="0"/>
        <v>20000000</v>
      </c>
      <c r="G13" s="54">
        <f t="shared" si="1"/>
        <v>0.33329999999999999</v>
      </c>
    </row>
    <row r="14" spans="1:7" ht="34.5" x14ac:dyDescent="0.25">
      <c r="A14" s="145" t="s">
        <v>963</v>
      </c>
      <c r="B14" s="153" t="s">
        <v>43</v>
      </c>
      <c r="C14" s="154" t="s">
        <v>964</v>
      </c>
      <c r="D14" s="67">
        <v>30000000</v>
      </c>
      <c r="E14" s="67">
        <v>10000000</v>
      </c>
      <c r="F14" s="66">
        <f t="shared" si="0"/>
        <v>20000000</v>
      </c>
      <c r="G14" s="54">
        <f t="shared" si="1"/>
        <v>0.33329999999999999</v>
      </c>
    </row>
    <row r="15" spans="1:7" ht="34.5" x14ac:dyDescent="0.25">
      <c r="A15" s="145" t="s">
        <v>212</v>
      </c>
      <c r="B15" s="153" t="s">
        <v>43</v>
      </c>
      <c r="C15" s="154" t="s">
        <v>77</v>
      </c>
      <c r="D15" s="67">
        <v>-31800000</v>
      </c>
      <c r="E15" s="67">
        <v>-1800000</v>
      </c>
      <c r="F15" s="66">
        <f t="shared" si="0"/>
        <v>-30000000</v>
      </c>
      <c r="G15" s="54">
        <f t="shared" si="1"/>
        <v>5.6599999999999998E-2</v>
      </c>
    </row>
    <row r="16" spans="1:7" ht="34.5" x14ac:dyDescent="0.25">
      <c r="A16" s="145" t="s">
        <v>965</v>
      </c>
      <c r="B16" s="153" t="s">
        <v>43</v>
      </c>
      <c r="C16" s="154" t="s">
        <v>966</v>
      </c>
      <c r="D16" s="67">
        <v>-31800000</v>
      </c>
      <c r="E16" s="67">
        <v>-1800000</v>
      </c>
      <c r="F16" s="66">
        <f t="shared" si="0"/>
        <v>-30000000</v>
      </c>
      <c r="G16" s="54">
        <f t="shared" si="1"/>
        <v>5.6599999999999998E-2</v>
      </c>
    </row>
    <row r="17" spans="1:7" ht="24.75" customHeight="1" x14ac:dyDescent="0.25">
      <c r="A17" s="143" t="s">
        <v>213</v>
      </c>
      <c r="B17" s="151" t="s">
        <v>214</v>
      </c>
      <c r="C17" s="152" t="s">
        <v>90</v>
      </c>
      <c r="D17" s="67">
        <v>0</v>
      </c>
      <c r="E17" s="67">
        <v>0</v>
      </c>
      <c r="F17" s="66">
        <f t="shared" si="0"/>
        <v>0</v>
      </c>
      <c r="G17" s="54"/>
    </row>
    <row r="18" spans="1:7" ht="15" customHeight="1" x14ac:dyDescent="0.25">
      <c r="A18" s="144" t="s">
        <v>74</v>
      </c>
      <c r="B18" s="150" t="s">
        <v>1082</v>
      </c>
      <c r="C18" s="68" t="s">
        <v>1082</v>
      </c>
      <c r="D18" s="68" t="s">
        <v>1082</v>
      </c>
      <c r="E18" s="68" t="s">
        <v>1082</v>
      </c>
      <c r="F18" s="68" t="s">
        <v>1082</v>
      </c>
      <c r="G18" s="155" t="s">
        <v>1082</v>
      </c>
    </row>
    <row r="19" spans="1:7" ht="24.75" customHeight="1" x14ac:dyDescent="0.25">
      <c r="A19" s="143" t="s">
        <v>215</v>
      </c>
      <c r="B19" s="151" t="s">
        <v>69</v>
      </c>
      <c r="C19" s="152" t="s">
        <v>90</v>
      </c>
      <c r="D19" s="67">
        <v>49970100</v>
      </c>
      <c r="E19" s="67">
        <v>26099467.059999999</v>
      </c>
      <c r="F19" s="66">
        <f t="shared" si="0"/>
        <v>23870632.940000001</v>
      </c>
      <c r="G19" s="54">
        <f t="shared" si="1"/>
        <v>0.52229999999999999</v>
      </c>
    </row>
    <row r="20" spans="1:7" ht="23.25" x14ac:dyDescent="0.25">
      <c r="A20" s="145" t="s">
        <v>216</v>
      </c>
      <c r="B20" s="153" t="s">
        <v>69</v>
      </c>
      <c r="C20" s="154" t="s">
        <v>62</v>
      </c>
      <c r="D20" s="67">
        <v>49970100</v>
      </c>
      <c r="E20" s="67">
        <v>26099467.059999999</v>
      </c>
      <c r="F20" s="66">
        <f t="shared" si="0"/>
        <v>23870632.940000001</v>
      </c>
      <c r="G20" s="54">
        <f t="shared" si="1"/>
        <v>0.52229999999999999</v>
      </c>
    </row>
    <row r="21" spans="1:7" ht="24.75" customHeight="1" x14ac:dyDescent="0.25">
      <c r="A21" s="143" t="s">
        <v>217</v>
      </c>
      <c r="B21" s="151" t="s">
        <v>81</v>
      </c>
      <c r="C21" s="152" t="s">
        <v>90</v>
      </c>
      <c r="D21" s="67">
        <v>-987842872</v>
      </c>
      <c r="E21" s="67">
        <v>-642869359.42999995</v>
      </c>
      <c r="F21" s="66">
        <f t="shared" si="0"/>
        <v>-344973512.57000005</v>
      </c>
      <c r="G21" s="54">
        <f t="shared" si="1"/>
        <v>0.65080000000000005</v>
      </c>
    </row>
    <row r="22" spans="1:7" x14ac:dyDescent="0.25">
      <c r="A22" s="145" t="s">
        <v>218</v>
      </c>
      <c r="B22" s="153" t="s">
        <v>81</v>
      </c>
      <c r="C22" s="154" t="s">
        <v>70</v>
      </c>
      <c r="D22" s="67">
        <v>-987842872</v>
      </c>
      <c r="E22" s="67">
        <v>-642869359.42999995</v>
      </c>
      <c r="F22" s="66">
        <f t="shared" si="0"/>
        <v>-344973512.57000005</v>
      </c>
      <c r="G22" s="54">
        <f t="shared" si="1"/>
        <v>0.65080000000000005</v>
      </c>
    </row>
    <row r="23" spans="1:7" ht="23.25" x14ac:dyDescent="0.25">
      <c r="A23" s="145" t="s">
        <v>219</v>
      </c>
      <c r="B23" s="153" t="s">
        <v>81</v>
      </c>
      <c r="C23" s="154" t="s">
        <v>47</v>
      </c>
      <c r="D23" s="67">
        <v>-987842872</v>
      </c>
      <c r="E23" s="67">
        <v>-642869359.42999995</v>
      </c>
      <c r="F23" s="66">
        <f t="shared" si="0"/>
        <v>-344973512.57000005</v>
      </c>
      <c r="G23" s="54">
        <f t="shared" si="1"/>
        <v>0.65080000000000005</v>
      </c>
    </row>
    <row r="24" spans="1:7" ht="23.25" x14ac:dyDescent="0.25">
      <c r="A24" s="145" t="s">
        <v>967</v>
      </c>
      <c r="B24" s="153" t="s">
        <v>81</v>
      </c>
      <c r="C24" s="154" t="s">
        <v>968</v>
      </c>
      <c r="D24" s="67">
        <v>-987842872</v>
      </c>
      <c r="E24" s="67">
        <v>-642869359.42999995</v>
      </c>
      <c r="F24" s="66">
        <f t="shared" si="0"/>
        <v>-344973512.57000005</v>
      </c>
      <c r="G24" s="54">
        <f t="shared" si="1"/>
        <v>0.65080000000000005</v>
      </c>
    </row>
    <row r="25" spans="1:7" ht="24.75" customHeight="1" x14ac:dyDescent="0.25">
      <c r="A25" s="143" t="s">
        <v>220</v>
      </c>
      <c r="B25" s="151" t="s">
        <v>68</v>
      </c>
      <c r="C25" s="152" t="s">
        <v>90</v>
      </c>
      <c r="D25" s="67">
        <v>1037812972</v>
      </c>
      <c r="E25" s="67">
        <v>668968826.49000001</v>
      </c>
      <c r="F25" s="66">
        <f t="shared" si="0"/>
        <v>368844145.50999999</v>
      </c>
      <c r="G25" s="54">
        <f t="shared" si="1"/>
        <v>0.64459999999999995</v>
      </c>
    </row>
    <row r="26" spans="1:7" x14ac:dyDescent="0.25">
      <c r="A26" s="145" t="s">
        <v>221</v>
      </c>
      <c r="B26" s="153" t="s">
        <v>68</v>
      </c>
      <c r="C26" s="154" t="s">
        <v>17</v>
      </c>
      <c r="D26" s="67">
        <v>1037812972</v>
      </c>
      <c r="E26" s="67">
        <v>668968826.49000001</v>
      </c>
      <c r="F26" s="66">
        <f t="shared" si="0"/>
        <v>368844145.50999999</v>
      </c>
      <c r="G26" s="54">
        <f t="shared" si="1"/>
        <v>0.64459999999999995</v>
      </c>
    </row>
    <row r="27" spans="1:7" ht="23.25" x14ac:dyDescent="0.25">
      <c r="A27" s="145" t="s">
        <v>222</v>
      </c>
      <c r="B27" s="153" t="s">
        <v>68</v>
      </c>
      <c r="C27" s="154" t="s">
        <v>19</v>
      </c>
      <c r="D27" s="67">
        <v>1037812972</v>
      </c>
      <c r="E27" s="67">
        <v>668968826.49000001</v>
      </c>
      <c r="F27" s="66">
        <f t="shared" si="0"/>
        <v>368844145.50999999</v>
      </c>
      <c r="G27" s="54">
        <f t="shared" si="1"/>
        <v>0.64459999999999995</v>
      </c>
    </row>
    <row r="28" spans="1:7" ht="23.25" x14ac:dyDescent="0.25">
      <c r="A28" s="145" t="s">
        <v>969</v>
      </c>
      <c r="B28" s="156" t="s">
        <v>68</v>
      </c>
      <c r="C28" s="157" t="s">
        <v>970</v>
      </c>
      <c r="D28" s="158">
        <v>1037812972</v>
      </c>
      <c r="E28" s="158">
        <v>668968826.49000001</v>
      </c>
      <c r="F28" s="159">
        <f t="shared" si="0"/>
        <v>368844145.50999999</v>
      </c>
      <c r="G28" s="54">
        <f t="shared" si="1"/>
        <v>0.64459999999999995</v>
      </c>
    </row>
    <row r="29" spans="1:7" ht="12.95" customHeight="1" x14ac:dyDescent="0.25">
      <c r="A29" s="69"/>
      <c r="B29" s="70"/>
      <c r="C29" s="70"/>
      <c r="D29" s="70"/>
      <c r="E29" s="70"/>
      <c r="F29" s="70"/>
      <c r="G29" s="70"/>
    </row>
    <row r="30" spans="1:7" hidden="1" x14ac:dyDescent="0.25">
      <c r="A30" s="30"/>
      <c r="B30" s="30"/>
      <c r="C30" s="30"/>
      <c r="D30" s="46"/>
      <c r="E30" s="46"/>
      <c r="F30" s="46"/>
      <c r="G30" s="46"/>
    </row>
    <row r="32" spans="1:7" x14ac:dyDescent="0.25">
      <c r="A32" s="27" t="s">
        <v>1097</v>
      </c>
      <c r="B32" s="101"/>
      <c r="C32" s="102"/>
      <c r="D32" s="71"/>
      <c r="E32" s="72" t="s">
        <v>1098</v>
      </c>
    </row>
    <row r="33" spans="1:5" x14ac:dyDescent="0.25">
      <c r="A33" s="30"/>
      <c r="B33" s="103" t="s">
        <v>1075</v>
      </c>
      <c r="C33" s="104"/>
      <c r="D33" s="73"/>
      <c r="E33" s="74"/>
    </row>
    <row r="34" spans="1:5" x14ac:dyDescent="0.25">
      <c r="A34" s="30"/>
      <c r="B34" s="75"/>
      <c r="C34" s="75"/>
      <c r="D34" s="76"/>
      <c r="E34" s="77"/>
    </row>
    <row r="35" spans="1:5" x14ac:dyDescent="0.25">
      <c r="A35" s="27" t="s">
        <v>1099</v>
      </c>
      <c r="B35" s="78"/>
      <c r="C35" s="79"/>
      <c r="D35" s="80"/>
      <c r="E35" s="77"/>
    </row>
    <row r="36" spans="1:5" x14ac:dyDescent="0.25">
      <c r="A36" s="27" t="s">
        <v>1077</v>
      </c>
      <c r="B36" s="101"/>
      <c r="C36" s="102"/>
      <c r="D36" s="71"/>
      <c r="E36" s="72" t="s">
        <v>1076</v>
      </c>
    </row>
    <row r="37" spans="1:5" x14ac:dyDescent="0.25">
      <c r="A37" s="30"/>
      <c r="B37" s="103" t="s">
        <v>1075</v>
      </c>
      <c r="C37" s="104"/>
      <c r="D37" s="73"/>
      <c r="E37" s="74"/>
    </row>
    <row r="38" spans="1:5" x14ac:dyDescent="0.25">
      <c r="A38" s="30"/>
      <c r="B38" s="75"/>
      <c r="C38" s="75"/>
      <c r="D38" s="76"/>
      <c r="E38" s="77"/>
    </row>
    <row r="39" spans="1:5" x14ac:dyDescent="0.25">
      <c r="A39" s="27" t="s">
        <v>1078</v>
      </c>
      <c r="B39" s="105"/>
      <c r="C39" s="106"/>
      <c r="D39" s="71"/>
      <c r="E39" s="72" t="s">
        <v>1079</v>
      </c>
    </row>
    <row r="40" spans="1:5" x14ac:dyDescent="0.25">
      <c r="A40" s="27"/>
      <c r="B40" s="103" t="s">
        <v>1075</v>
      </c>
      <c r="C40" s="104"/>
      <c r="D40" s="73"/>
    </row>
    <row r="41" spans="1:5" x14ac:dyDescent="0.25">
      <c r="A41" s="27"/>
      <c r="B41" s="78"/>
      <c r="C41" s="79"/>
      <c r="D41" s="80"/>
      <c r="E41" s="80"/>
    </row>
    <row r="42" spans="1:5" x14ac:dyDescent="0.25">
      <c r="A42" s="27"/>
      <c r="B42" s="80"/>
      <c r="C42" s="80"/>
      <c r="D42" s="79"/>
      <c r="E42" s="79"/>
    </row>
    <row r="43" spans="1:5" x14ac:dyDescent="0.25">
      <c r="A43" s="27" t="s">
        <v>1080</v>
      </c>
      <c r="B43" s="80"/>
      <c r="C43" s="80"/>
      <c r="D43" s="80"/>
      <c r="E43" s="80"/>
    </row>
  </sheetData>
  <mergeCells count="10">
    <mergeCell ref="B36:C36"/>
    <mergeCell ref="B37:C37"/>
    <mergeCell ref="B39:C39"/>
    <mergeCell ref="B40:C40"/>
    <mergeCell ref="A2:C2"/>
    <mergeCell ref="A4:A5"/>
    <mergeCell ref="B4:B5"/>
    <mergeCell ref="C4:C5"/>
    <mergeCell ref="B32:C32"/>
    <mergeCell ref="B33:C33"/>
  </mergeCells>
  <pageMargins left="0.78740157480314965" right="0.17" top="0.59055118110236227" bottom="0.39370078740157483" header="0" footer="0"/>
  <pageSetup paperSize="9" scale="76" fitToHeight="0" orientation="portrait" r:id="rId1"/>
  <headerFooter alignWithMargins="0">
    <oddFooter>&amp;R&amp;D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K92"/>
  <sheetViews>
    <sheetView topLeftCell="B67" zoomScaleNormal="100" zoomScaleSheetLayoutView="100" workbookViewId="0">
      <selection activeCell="H69" sqref="H69"/>
    </sheetView>
  </sheetViews>
  <sheetFormatPr defaultRowHeight="15" x14ac:dyDescent="0.25"/>
  <cols>
    <col min="1" max="1" width="5.140625" style="17" customWidth="1"/>
    <col min="2" max="2" width="61.42578125" style="17" customWidth="1"/>
    <col min="3" max="4" width="6.42578125" style="17" bestFit="1" customWidth="1"/>
    <col min="5" max="5" width="4.85546875" style="17" customWidth="1"/>
    <col min="6" max="7" width="9.140625" style="17" hidden="1" customWidth="1"/>
    <col min="8" max="8" width="14" style="17" customWidth="1"/>
    <col min="9" max="9" width="14.140625" style="17" customWidth="1"/>
    <col min="10" max="10" width="14.7109375" style="17" customWidth="1"/>
    <col min="11" max="16384" width="9.140625" style="17"/>
  </cols>
  <sheetData>
    <row r="1" spans="2:11" ht="19.5" x14ac:dyDescent="0.35">
      <c r="B1" s="109" t="s">
        <v>310</v>
      </c>
      <c r="C1" s="109"/>
      <c r="D1" s="109"/>
      <c r="E1" s="109"/>
      <c r="F1" s="109"/>
      <c r="G1" s="109"/>
      <c r="H1" s="109"/>
      <c r="I1" s="109"/>
      <c r="J1" s="109"/>
    </row>
    <row r="2" spans="2:11" ht="18" customHeight="1" x14ac:dyDescent="0.35">
      <c r="B2" s="109" t="s">
        <v>1100</v>
      </c>
      <c r="C2" s="109"/>
      <c r="D2" s="109"/>
      <c r="E2" s="109"/>
      <c r="F2" s="109"/>
      <c r="G2" s="109"/>
      <c r="H2" s="109"/>
      <c r="I2" s="109"/>
      <c r="J2" s="109"/>
    </row>
    <row r="3" spans="2:11" ht="15.75" thickBot="1" x14ac:dyDescent="0.3">
      <c r="B3" s="1"/>
      <c r="C3" s="2"/>
      <c r="D3" s="2"/>
      <c r="E3" s="2"/>
      <c r="F3" s="2"/>
      <c r="G3" s="2"/>
      <c r="H3" s="10"/>
    </row>
    <row r="4" spans="2:11" x14ac:dyDescent="0.25">
      <c r="B4" s="110" t="s">
        <v>223</v>
      </c>
      <c r="C4" s="110" t="s">
        <v>224</v>
      </c>
      <c r="D4" s="110" t="s">
        <v>225</v>
      </c>
      <c r="E4" s="110" t="s">
        <v>226</v>
      </c>
      <c r="F4" s="110" t="s">
        <v>227</v>
      </c>
      <c r="G4" s="116" t="s">
        <v>228</v>
      </c>
      <c r="H4" s="113" t="s">
        <v>104</v>
      </c>
      <c r="I4" s="113" t="s">
        <v>105</v>
      </c>
      <c r="J4" s="113" t="s">
        <v>107</v>
      </c>
    </row>
    <row r="5" spans="2:11" x14ac:dyDescent="0.25">
      <c r="B5" s="111"/>
      <c r="C5" s="111"/>
      <c r="D5" s="111"/>
      <c r="E5" s="111"/>
      <c r="F5" s="111"/>
      <c r="G5" s="117"/>
      <c r="H5" s="114"/>
      <c r="I5" s="114" t="s">
        <v>105</v>
      </c>
      <c r="J5" s="114" t="s">
        <v>107</v>
      </c>
    </row>
    <row r="6" spans="2:11" ht="15.75" thickBot="1" x14ac:dyDescent="0.3">
      <c r="B6" s="112"/>
      <c r="C6" s="112"/>
      <c r="D6" s="112"/>
      <c r="E6" s="112"/>
      <c r="F6" s="112"/>
      <c r="G6" s="118"/>
      <c r="H6" s="115"/>
      <c r="I6" s="115" t="s">
        <v>105</v>
      </c>
      <c r="J6" s="115" t="s">
        <v>107</v>
      </c>
    </row>
    <row r="7" spans="2:11" x14ac:dyDescent="0.25">
      <c r="B7" s="3">
        <v>1</v>
      </c>
      <c r="C7" s="4" t="s">
        <v>229</v>
      </c>
      <c r="D7" s="4" t="s">
        <v>230</v>
      </c>
      <c r="E7" s="4" t="s">
        <v>231</v>
      </c>
      <c r="F7" s="4" t="s">
        <v>232</v>
      </c>
      <c r="G7" s="4" t="s">
        <v>233</v>
      </c>
      <c r="H7" s="5">
        <v>5</v>
      </c>
      <c r="I7" s="5">
        <v>6</v>
      </c>
      <c r="J7" s="5">
        <v>7</v>
      </c>
    </row>
    <row r="8" spans="2:11" x14ac:dyDescent="0.25">
      <c r="B8" s="11" t="s">
        <v>234</v>
      </c>
      <c r="C8" s="12"/>
      <c r="D8" s="12"/>
      <c r="E8" s="12"/>
      <c r="F8" s="12"/>
      <c r="G8" s="12"/>
      <c r="H8" s="160">
        <v>1002066.374</v>
      </c>
      <c r="I8" s="160">
        <f>I9+I28+I33+I38+I50+I65+I73+I56</f>
        <v>625937.1</v>
      </c>
      <c r="J8" s="161">
        <f t="shared" ref="J8:J42" si="0">ROUND(I8/H8,4)</f>
        <v>0.62460000000000004</v>
      </c>
      <c r="K8" s="18"/>
    </row>
    <row r="9" spans="2:11" x14ac:dyDescent="0.25">
      <c r="B9" s="162" t="s">
        <v>407</v>
      </c>
      <c r="C9" s="163" t="s">
        <v>408</v>
      </c>
      <c r="D9" s="163"/>
      <c r="E9" s="163"/>
      <c r="F9" s="13"/>
      <c r="G9" s="13"/>
      <c r="H9" s="164">
        <v>139289.59999999998</v>
      </c>
      <c r="I9" s="164">
        <f>I10+I15+I18+I20+I22+I25</f>
        <v>85120.400000000009</v>
      </c>
      <c r="J9" s="165">
        <f t="shared" si="0"/>
        <v>0.61109999999999998</v>
      </c>
    </row>
    <row r="10" spans="2:11" x14ac:dyDescent="0.25">
      <c r="B10" s="166" t="s">
        <v>235</v>
      </c>
      <c r="C10" s="163" t="s">
        <v>408</v>
      </c>
      <c r="D10" s="14" t="s">
        <v>236</v>
      </c>
      <c r="E10" s="14"/>
      <c r="F10" s="14"/>
      <c r="G10" s="14"/>
      <c r="H10" s="160">
        <v>119036.09999999998</v>
      </c>
      <c r="I10" s="160">
        <f>SUM(I11:I14)</f>
        <v>73898.200000000012</v>
      </c>
      <c r="J10" s="161">
        <f t="shared" si="0"/>
        <v>0.62080000000000002</v>
      </c>
    </row>
    <row r="11" spans="2:11" ht="25.5" x14ac:dyDescent="0.25">
      <c r="B11" s="167" t="s">
        <v>237</v>
      </c>
      <c r="C11" s="163" t="s">
        <v>408</v>
      </c>
      <c r="D11" s="14" t="s">
        <v>236</v>
      </c>
      <c r="E11" s="14" t="s">
        <v>238</v>
      </c>
      <c r="F11" s="15"/>
      <c r="G11" s="15"/>
      <c r="H11" s="168">
        <v>5031.7</v>
      </c>
      <c r="I11" s="168">
        <v>3094.9</v>
      </c>
      <c r="J11" s="169">
        <f t="shared" si="0"/>
        <v>0.61509999999999998</v>
      </c>
    </row>
    <row r="12" spans="2:11" ht="38.25" x14ac:dyDescent="0.25">
      <c r="B12" s="167" t="s">
        <v>239</v>
      </c>
      <c r="C12" s="163" t="s">
        <v>408</v>
      </c>
      <c r="D12" s="14" t="s">
        <v>236</v>
      </c>
      <c r="E12" s="14" t="s">
        <v>240</v>
      </c>
      <c r="F12" s="15" t="s">
        <v>241</v>
      </c>
      <c r="G12" s="15"/>
      <c r="H12" s="168">
        <v>76096.299999999988</v>
      </c>
      <c r="I12" s="168">
        <v>48085.5</v>
      </c>
      <c r="J12" s="169">
        <f t="shared" si="0"/>
        <v>0.63190000000000002</v>
      </c>
    </row>
    <row r="13" spans="2:11" x14ac:dyDescent="0.25">
      <c r="B13" s="167" t="s">
        <v>1074</v>
      </c>
      <c r="C13" s="163" t="s">
        <v>408</v>
      </c>
      <c r="D13" s="14" t="s">
        <v>236</v>
      </c>
      <c r="E13" s="14" t="s">
        <v>257</v>
      </c>
      <c r="F13" s="15" t="s">
        <v>241</v>
      </c>
      <c r="G13" s="15"/>
      <c r="H13" s="168">
        <v>61</v>
      </c>
      <c r="I13" s="168">
        <v>57.3</v>
      </c>
      <c r="J13" s="169">
        <f t="shared" ref="J13" si="1">ROUND(I13/H13,4)</f>
        <v>0.93930000000000002</v>
      </c>
    </row>
    <row r="14" spans="2:11" x14ac:dyDescent="0.25">
      <c r="B14" s="167" t="s">
        <v>242</v>
      </c>
      <c r="C14" s="163" t="s">
        <v>408</v>
      </c>
      <c r="D14" s="14" t="s">
        <v>236</v>
      </c>
      <c r="E14" s="14" t="s">
        <v>243</v>
      </c>
      <c r="F14" s="15"/>
      <c r="G14" s="15"/>
      <c r="H14" s="168">
        <v>37847.1</v>
      </c>
      <c r="I14" s="168">
        <v>22660.5</v>
      </c>
      <c r="J14" s="169">
        <f t="shared" si="0"/>
        <v>0.59870000000000001</v>
      </c>
    </row>
    <row r="15" spans="2:11" ht="25.5" x14ac:dyDescent="0.25">
      <c r="B15" s="166" t="s">
        <v>245</v>
      </c>
      <c r="C15" s="163" t="s">
        <v>408</v>
      </c>
      <c r="D15" s="14" t="s">
        <v>246</v>
      </c>
      <c r="E15" s="14"/>
      <c r="F15" s="15" t="s">
        <v>244</v>
      </c>
      <c r="G15" s="15"/>
      <c r="H15" s="160">
        <v>4101.3999999999996</v>
      </c>
      <c r="I15" s="160">
        <f>SUM(I16:I17)</f>
        <v>2198.9</v>
      </c>
      <c r="J15" s="161">
        <f t="shared" si="0"/>
        <v>0.53610000000000002</v>
      </c>
    </row>
    <row r="16" spans="2:11" ht="25.5" x14ac:dyDescent="0.25">
      <c r="B16" s="167" t="s">
        <v>248</v>
      </c>
      <c r="C16" s="163" t="s">
        <v>408</v>
      </c>
      <c r="D16" s="14" t="s">
        <v>246</v>
      </c>
      <c r="E16" s="14" t="s">
        <v>249</v>
      </c>
      <c r="F16" s="15" t="s">
        <v>244</v>
      </c>
      <c r="G16" s="15" t="s">
        <v>247</v>
      </c>
      <c r="H16" s="168">
        <v>3747.3999999999996</v>
      </c>
      <c r="I16" s="168">
        <v>2198.9</v>
      </c>
      <c r="J16" s="169">
        <f t="shared" si="0"/>
        <v>0.58679999999999999</v>
      </c>
    </row>
    <row r="17" spans="2:10" ht="25.5" x14ac:dyDescent="0.25">
      <c r="B17" s="167" t="s">
        <v>473</v>
      </c>
      <c r="C17" s="163" t="s">
        <v>408</v>
      </c>
      <c r="D17" s="14" t="s">
        <v>246</v>
      </c>
      <c r="E17" s="14" t="s">
        <v>277</v>
      </c>
      <c r="F17" s="15" t="s">
        <v>244</v>
      </c>
      <c r="G17" s="15" t="s">
        <v>250</v>
      </c>
      <c r="H17" s="168">
        <v>354</v>
      </c>
      <c r="I17" s="168"/>
      <c r="J17" s="169">
        <f t="shared" si="0"/>
        <v>0</v>
      </c>
    </row>
    <row r="18" spans="2:10" x14ac:dyDescent="0.25">
      <c r="B18" s="166" t="s">
        <v>251</v>
      </c>
      <c r="C18" s="163" t="s">
        <v>408</v>
      </c>
      <c r="D18" s="14" t="s">
        <v>240</v>
      </c>
      <c r="E18" s="14"/>
      <c r="F18" s="16" t="s">
        <v>244</v>
      </c>
      <c r="G18" s="16" t="s">
        <v>252</v>
      </c>
      <c r="H18" s="160">
        <v>316.8</v>
      </c>
      <c r="I18" s="160">
        <f>I19</f>
        <v>131.80000000000001</v>
      </c>
      <c r="J18" s="161">
        <f t="shared" si="0"/>
        <v>0.41599999999999998</v>
      </c>
    </row>
    <row r="19" spans="2:10" x14ac:dyDescent="0.25">
      <c r="B19" s="167" t="s">
        <v>253</v>
      </c>
      <c r="C19" s="163" t="s">
        <v>408</v>
      </c>
      <c r="D19" s="14" t="s">
        <v>240</v>
      </c>
      <c r="E19" s="14" t="s">
        <v>254</v>
      </c>
      <c r="F19" s="15" t="s">
        <v>244</v>
      </c>
      <c r="G19" s="15" t="s">
        <v>255</v>
      </c>
      <c r="H19" s="168">
        <v>316.8</v>
      </c>
      <c r="I19" s="168">
        <v>131.80000000000001</v>
      </c>
      <c r="J19" s="169">
        <f t="shared" si="0"/>
        <v>0.41599999999999998</v>
      </c>
    </row>
    <row r="20" spans="2:10" x14ac:dyDescent="0.25">
      <c r="B20" s="166" t="s">
        <v>256</v>
      </c>
      <c r="C20" s="163" t="s">
        <v>408</v>
      </c>
      <c r="D20" s="14" t="s">
        <v>257</v>
      </c>
      <c r="E20" s="14"/>
      <c r="F20" s="15"/>
      <c r="G20" s="15"/>
      <c r="H20" s="160">
        <v>508.8</v>
      </c>
      <c r="I20" s="160">
        <f>I21</f>
        <v>508.8</v>
      </c>
      <c r="J20" s="161">
        <f t="shared" si="0"/>
        <v>1</v>
      </c>
    </row>
    <row r="21" spans="2:10" x14ac:dyDescent="0.25">
      <c r="B21" s="167" t="s">
        <v>289</v>
      </c>
      <c r="C21" s="163" t="s">
        <v>408</v>
      </c>
      <c r="D21" s="14" t="s">
        <v>257</v>
      </c>
      <c r="E21" s="14" t="s">
        <v>238</v>
      </c>
      <c r="F21" s="15" t="s">
        <v>241</v>
      </c>
      <c r="G21" s="15"/>
      <c r="H21" s="168">
        <v>508.8</v>
      </c>
      <c r="I21" s="168">
        <v>508.8</v>
      </c>
      <c r="J21" s="169">
        <f t="shared" si="0"/>
        <v>1</v>
      </c>
    </row>
    <row r="22" spans="2:10" x14ac:dyDescent="0.25">
      <c r="B22" s="166" t="s">
        <v>259</v>
      </c>
      <c r="C22" s="163" t="s">
        <v>408</v>
      </c>
      <c r="D22" s="14" t="s">
        <v>260</v>
      </c>
      <c r="E22" s="14"/>
      <c r="F22" s="15" t="s">
        <v>261</v>
      </c>
      <c r="G22" s="15"/>
      <c r="H22" s="160">
        <v>6955.6</v>
      </c>
      <c r="I22" s="160">
        <f>SUM(I23:I24)</f>
        <v>2543.1999999999998</v>
      </c>
      <c r="J22" s="161">
        <f t="shared" si="0"/>
        <v>0.36559999999999998</v>
      </c>
    </row>
    <row r="23" spans="2:10" x14ac:dyDescent="0.25">
      <c r="B23" s="167" t="s">
        <v>262</v>
      </c>
      <c r="C23" s="163" t="s">
        <v>408</v>
      </c>
      <c r="D23" s="14" t="s">
        <v>260</v>
      </c>
      <c r="E23" s="14" t="s">
        <v>236</v>
      </c>
      <c r="F23" s="15" t="s">
        <v>261</v>
      </c>
      <c r="G23" s="15" t="s">
        <v>247</v>
      </c>
      <c r="H23" s="168">
        <v>3411.7000000000003</v>
      </c>
      <c r="I23" s="168">
        <v>2436</v>
      </c>
      <c r="J23" s="169">
        <f t="shared" si="0"/>
        <v>0.71399999999999997</v>
      </c>
    </row>
    <row r="24" spans="2:10" x14ac:dyDescent="0.25">
      <c r="B24" s="167" t="s">
        <v>263</v>
      </c>
      <c r="C24" s="163" t="s">
        <v>408</v>
      </c>
      <c r="D24" s="14">
        <v>10</v>
      </c>
      <c r="E24" s="14" t="s">
        <v>246</v>
      </c>
      <c r="F24" s="15" t="s">
        <v>261</v>
      </c>
      <c r="G24" s="15" t="s">
        <v>250</v>
      </c>
      <c r="H24" s="168">
        <v>3543.9</v>
      </c>
      <c r="I24" s="168">
        <v>107.2</v>
      </c>
      <c r="J24" s="169">
        <f t="shared" si="0"/>
        <v>3.0200000000000001E-2</v>
      </c>
    </row>
    <row r="25" spans="2:10" x14ac:dyDescent="0.25">
      <c r="B25" s="166" t="s">
        <v>264</v>
      </c>
      <c r="C25" s="163" t="s">
        <v>408</v>
      </c>
      <c r="D25" s="14" t="s">
        <v>254</v>
      </c>
      <c r="E25" s="14"/>
      <c r="F25" s="16" t="s">
        <v>261</v>
      </c>
      <c r="G25" s="16" t="s">
        <v>252</v>
      </c>
      <c r="H25" s="160">
        <v>8370.9</v>
      </c>
      <c r="I25" s="160">
        <f>SUM(I26:I27)</f>
        <v>5839.5</v>
      </c>
      <c r="J25" s="161">
        <f t="shared" si="0"/>
        <v>0.6976</v>
      </c>
    </row>
    <row r="26" spans="2:10" x14ac:dyDescent="0.25">
      <c r="B26" s="167" t="s">
        <v>265</v>
      </c>
      <c r="C26" s="163" t="s">
        <v>408</v>
      </c>
      <c r="D26" s="14" t="s">
        <v>254</v>
      </c>
      <c r="E26" s="14" t="s">
        <v>238</v>
      </c>
      <c r="F26" s="15" t="s">
        <v>261</v>
      </c>
      <c r="G26" s="15" t="s">
        <v>255</v>
      </c>
      <c r="H26" s="168">
        <v>8135.9</v>
      </c>
      <c r="I26" s="168">
        <v>5839.5</v>
      </c>
      <c r="J26" s="169">
        <f t="shared" si="0"/>
        <v>0.7177</v>
      </c>
    </row>
    <row r="27" spans="2:10" x14ac:dyDescent="0.25">
      <c r="B27" s="167" t="s">
        <v>266</v>
      </c>
      <c r="C27" s="163" t="s">
        <v>408</v>
      </c>
      <c r="D27" s="14" t="s">
        <v>254</v>
      </c>
      <c r="E27" s="14" t="s">
        <v>240</v>
      </c>
      <c r="F27" s="15" t="s">
        <v>261</v>
      </c>
      <c r="G27" s="15" t="s">
        <v>59</v>
      </c>
      <c r="H27" s="168">
        <v>235</v>
      </c>
      <c r="I27" s="168"/>
      <c r="J27" s="169">
        <f t="shared" si="0"/>
        <v>0</v>
      </c>
    </row>
    <row r="28" spans="2:10" ht="30" x14ac:dyDescent="0.25">
      <c r="B28" s="162" t="s">
        <v>616</v>
      </c>
      <c r="C28" s="163" t="s">
        <v>617</v>
      </c>
      <c r="D28" s="163"/>
      <c r="E28" s="163"/>
      <c r="F28" s="15" t="s">
        <v>261</v>
      </c>
      <c r="G28" s="15" t="s">
        <v>267</v>
      </c>
      <c r="H28" s="160">
        <v>13713.800000000001</v>
      </c>
      <c r="I28" s="160">
        <f>I29</f>
        <v>9021.4000000000015</v>
      </c>
      <c r="J28" s="161">
        <f t="shared" si="0"/>
        <v>0.65780000000000005</v>
      </c>
    </row>
    <row r="29" spans="2:10" x14ac:dyDescent="0.25">
      <c r="B29" s="166" t="s">
        <v>235</v>
      </c>
      <c r="C29" s="163" t="s">
        <v>617</v>
      </c>
      <c r="D29" s="14" t="s">
        <v>236</v>
      </c>
      <c r="E29" s="14"/>
      <c r="F29" s="16" t="s">
        <v>261</v>
      </c>
      <c r="G29" s="16" t="s">
        <v>268</v>
      </c>
      <c r="H29" s="160">
        <v>13713.800000000001</v>
      </c>
      <c r="I29" s="160">
        <f>SUM(I30:I32)</f>
        <v>9021.4000000000015</v>
      </c>
      <c r="J29" s="161">
        <f t="shared" si="0"/>
        <v>0.65780000000000005</v>
      </c>
    </row>
    <row r="30" spans="2:10" ht="38.25" x14ac:dyDescent="0.25">
      <c r="B30" s="170" t="s">
        <v>307</v>
      </c>
      <c r="C30" s="163" t="s">
        <v>617</v>
      </c>
      <c r="D30" s="14" t="s">
        <v>236</v>
      </c>
      <c r="E30" s="14" t="s">
        <v>246</v>
      </c>
      <c r="F30" s="15" t="s">
        <v>261</v>
      </c>
      <c r="G30" s="15" t="s">
        <v>271</v>
      </c>
      <c r="H30" s="171">
        <v>5236</v>
      </c>
      <c r="I30" s="171">
        <v>3990.8</v>
      </c>
      <c r="J30" s="172">
        <f t="shared" si="0"/>
        <v>0.76219999999999999</v>
      </c>
    </row>
    <row r="31" spans="2:10" ht="25.5" x14ac:dyDescent="0.25">
      <c r="B31" s="170" t="s">
        <v>269</v>
      </c>
      <c r="C31" s="163" t="s">
        <v>617</v>
      </c>
      <c r="D31" s="14" t="s">
        <v>236</v>
      </c>
      <c r="E31" s="14" t="s">
        <v>270</v>
      </c>
      <c r="F31" s="15"/>
      <c r="G31" s="15"/>
      <c r="H31" s="171">
        <v>4915.1000000000004</v>
      </c>
      <c r="I31" s="171">
        <v>3269.4</v>
      </c>
      <c r="J31" s="172">
        <f t="shared" si="0"/>
        <v>0.66520000000000001</v>
      </c>
    </row>
    <row r="32" spans="2:10" x14ac:dyDescent="0.25">
      <c r="B32" s="167" t="s">
        <v>242</v>
      </c>
      <c r="C32" s="163" t="s">
        <v>617</v>
      </c>
      <c r="D32" s="14" t="s">
        <v>236</v>
      </c>
      <c r="E32" s="14" t="s">
        <v>243</v>
      </c>
      <c r="F32" s="15" t="s">
        <v>261</v>
      </c>
      <c r="G32" s="15" t="s">
        <v>274</v>
      </c>
      <c r="H32" s="168">
        <v>3562.7000000000003</v>
      </c>
      <c r="I32" s="168">
        <v>1761.2</v>
      </c>
      <c r="J32" s="169">
        <f t="shared" si="0"/>
        <v>0.49430000000000002</v>
      </c>
    </row>
    <row r="33" spans="2:10" ht="30" x14ac:dyDescent="0.25">
      <c r="B33" s="173" t="s">
        <v>971</v>
      </c>
      <c r="C33" s="163" t="s">
        <v>972</v>
      </c>
      <c r="D33" s="163"/>
      <c r="E33" s="163"/>
      <c r="F33" s="16" t="s">
        <v>261</v>
      </c>
      <c r="G33" s="16" t="s">
        <v>275</v>
      </c>
      <c r="H33" s="160">
        <v>32782.370000000003</v>
      </c>
      <c r="I33" s="160">
        <f>I34</f>
        <v>21490.5</v>
      </c>
      <c r="J33" s="161">
        <f t="shared" si="0"/>
        <v>0.65559999999999996</v>
      </c>
    </row>
    <row r="34" spans="2:10" x14ac:dyDescent="0.25">
      <c r="B34" s="166" t="s">
        <v>235</v>
      </c>
      <c r="C34" s="163" t="s">
        <v>972</v>
      </c>
      <c r="D34" s="14" t="s">
        <v>236</v>
      </c>
      <c r="E34" s="14"/>
      <c r="F34" s="16" t="s">
        <v>261</v>
      </c>
      <c r="G34" s="16" t="s">
        <v>276</v>
      </c>
      <c r="H34" s="160">
        <v>32782.370000000003</v>
      </c>
      <c r="I34" s="160">
        <f>SUM(I35:I37)</f>
        <v>21490.5</v>
      </c>
      <c r="J34" s="161">
        <f t="shared" si="0"/>
        <v>0.65559999999999996</v>
      </c>
    </row>
    <row r="35" spans="2:10" ht="27.75" customHeight="1" x14ac:dyDescent="0.25">
      <c r="B35" s="167" t="s">
        <v>269</v>
      </c>
      <c r="C35" s="163" t="s">
        <v>972</v>
      </c>
      <c r="D35" s="14" t="s">
        <v>236</v>
      </c>
      <c r="E35" s="14" t="s">
        <v>270</v>
      </c>
      <c r="F35" s="15"/>
      <c r="G35" s="15"/>
      <c r="H35" s="168">
        <v>27424.600000000002</v>
      </c>
      <c r="I35" s="168">
        <v>19986.5</v>
      </c>
      <c r="J35" s="169">
        <f t="shared" si="0"/>
        <v>0.7288</v>
      </c>
    </row>
    <row r="36" spans="2:10" x14ac:dyDescent="0.25">
      <c r="B36" s="167" t="s">
        <v>272</v>
      </c>
      <c r="C36" s="163" t="s">
        <v>972</v>
      </c>
      <c r="D36" s="14" t="s">
        <v>236</v>
      </c>
      <c r="E36" s="14" t="s">
        <v>273</v>
      </c>
      <c r="F36" s="15" t="s">
        <v>278</v>
      </c>
      <c r="G36" s="15"/>
      <c r="H36" s="168">
        <v>2944.3700000000013</v>
      </c>
      <c r="I36" s="168"/>
      <c r="J36" s="169">
        <f t="shared" si="0"/>
        <v>0</v>
      </c>
    </row>
    <row r="37" spans="2:10" x14ac:dyDescent="0.25">
      <c r="B37" s="167" t="s">
        <v>242</v>
      </c>
      <c r="C37" s="163" t="s">
        <v>972</v>
      </c>
      <c r="D37" s="14" t="s">
        <v>236</v>
      </c>
      <c r="E37" s="14" t="s">
        <v>243</v>
      </c>
      <c r="F37" s="15" t="s">
        <v>279</v>
      </c>
      <c r="G37" s="15"/>
      <c r="H37" s="168">
        <v>2413.4</v>
      </c>
      <c r="I37" s="168">
        <v>1504</v>
      </c>
      <c r="J37" s="169">
        <f t="shared" si="0"/>
        <v>0.62319999999999998</v>
      </c>
    </row>
    <row r="38" spans="2:10" ht="30" customHeight="1" x14ac:dyDescent="0.25">
      <c r="B38" s="173" t="s">
        <v>373</v>
      </c>
      <c r="C38" s="163" t="s">
        <v>374</v>
      </c>
      <c r="D38" s="163"/>
      <c r="E38" s="163"/>
      <c r="F38" s="16" t="s">
        <v>279</v>
      </c>
      <c r="G38" s="16" t="s">
        <v>280</v>
      </c>
      <c r="H38" s="160">
        <v>52112.474000000002</v>
      </c>
      <c r="I38" s="160">
        <f>I39+I41+I45+I48</f>
        <v>41804.400000000001</v>
      </c>
      <c r="J38" s="161">
        <f t="shared" si="0"/>
        <v>0.80220000000000002</v>
      </c>
    </row>
    <row r="39" spans="2:10" x14ac:dyDescent="0.25">
      <c r="B39" s="166" t="s">
        <v>235</v>
      </c>
      <c r="C39" s="163" t="s">
        <v>374</v>
      </c>
      <c r="D39" s="14" t="s">
        <v>236</v>
      </c>
      <c r="E39" s="14"/>
      <c r="F39" s="15"/>
      <c r="G39" s="15"/>
      <c r="H39" s="160">
        <v>2254.1</v>
      </c>
      <c r="I39" s="160">
        <f>I40</f>
        <v>1414.9</v>
      </c>
      <c r="J39" s="161">
        <f t="shared" si="0"/>
        <v>0.62770000000000004</v>
      </c>
    </row>
    <row r="40" spans="2:10" x14ac:dyDescent="0.25">
      <c r="B40" s="167" t="s">
        <v>242</v>
      </c>
      <c r="C40" s="163" t="s">
        <v>374</v>
      </c>
      <c r="D40" s="14" t="s">
        <v>236</v>
      </c>
      <c r="E40" s="14" t="s">
        <v>243</v>
      </c>
      <c r="F40" s="15" t="s">
        <v>281</v>
      </c>
      <c r="G40" s="15"/>
      <c r="H40" s="168">
        <v>2254.1</v>
      </c>
      <c r="I40" s="168">
        <v>1414.9</v>
      </c>
      <c r="J40" s="169">
        <f t="shared" si="0"/>
        <v>0.62770000000000004</v>
      </c>
    </row>
    <row r="41" spans="2:10" x14ac:dyDescent="0.25">
      <c r="B41" s="166" t="s">
        <v>251</v>
      </c>
      <c r="C41" s="163" t="s">
        <v>374</v>
      </c>
      <c r="D41" s="14" t="s">
        <v>240</v>
      </c>
      <c r="E41" s="14"/>
      <c r="F41" s="15" t="s">
        <v>282</v>
      </c>
      <c r="G41" s="15"/>
      <c r="H41" s="160">
        <v>16044.100000000002</v>
      </c>
      <c r="I41" s="160">
        <f>SUM(I42:I44)</f>
        <v>12878.2</v>
      </c>
      <c r="J41" s="161">
        <f t="shared" si="0"/>
        <v>0.80269999999999997</v>
      </c>
    </row>
    <row r="42" spans="2:10" x14ac:dyDescent="0.25">
      <c r="B42" s="167" t="s">
        <v>283</v>
      </c>
      <c r="C42" s="163" t="s">
        <v>374</v>
      </c>
      <c r="D42" s="14" t="s">
        <v>240</v>
      </c>
      <c r="E42" s="14" t="s">
        <v>284</v>
      </c>
      <c r="F42" s="16" t="s">
        <v>282</v>
      </c>
      <c r="G42" s="16" t="s">
        <v>280</v>
      </c>
      <c r="H42" s="168">
        <v>13226.7</v>
      </c>
      <c r="I42" s="168">
        <v>10170.9</v>
      </c>
      <c r="J42" s="169">
        <f t="shared" si="0"/>
        <v>0.76900000000000002</v>
      </c>
    </row>
    <row r="43" spans="2:10" x14ac:dyDescent="0.25">
      <c r="B43" s="167" t="s">
        <v>285</v>
      </c>
      <c r="C43" s="163" t="s">
        <v>374</v>
      </c>
      <c r="D43" s="14" t="s">
        <v>240</v>
      </c>
      <c r="E43" s="14" t="s">
        <v>249</v>
      </c>
      <c r="F43" s="15"/>
      <c r="G43" s="15"/>
      <c r="H43" s="168">
        <v>2637.4000000000005</v>
      </c>
      <c r="I43" s="168">
        <v>2637.3</v>
      </c>
      <c r="J43" s="169">
        <f t="shared" ref="J43:J74" si="2">ROUND(I43/H43,4)</f>
        <v>1</v>
      </c>
    </row>
    <row r="44" spans="2:10" x14ac:dyDescent="0.25">
      <c r="B44" s="167" t="s">
        <v>253</v>
      </c>
      <c r="C44" s="163" t="s">
        <v>374</v>
      </c>
      <c r="D44" s="14" t="s">
        <v>240</v>
      </c>
      <c r="E44" s="14" t="s">
        <v>254</v>
      </c>
      <c r="F44" s="15" t="s">
        <v>286</v>
      </c>
      <c r="G44" s="15"/>
      <c r="H44" s="168">
        <v>180</v>
      </c>
      <c r="I44" s="168">
        <v>70</v>
      </c>
      <c r="J44" s="169">
        <f t="shared" si="2"/>
        <v>0.38890000000000002</v>
      </c>
    </row>
    <row r="45" spans="2:10" x14ac:dyDescent="0.25">
      <c r="B45" s="166" t="s">
        <v>256</v>
      </c>
      <c r="C45" s="163" t="s">
        <v>374</v>
      </c>
      <c r="D45" s="14" t="s">
        <v>257</v>
      </c>
      <c r="E45" s="14"/>
      <c r="F45" s="15" t="s">
        <v>287</v>
      </c>
      <c r="G45" s="15"/>
      <c r="H45" s="160">
        <v>20248.974000000002</v>
      </c>
      <c r="I45" s="160">
        <f>SUM(I46:I47)</f>
        <v>15711.3</v>
      </c>
      <c r="J45" s="161">
        <f t="shared" si="2"/>
        <v>0.77590000000000003</v>
      </c>
    </row>
    <row r="46" spans="2:10" x14ac:dyDescent="0.25">
      <c r="B46" s="167" t="s">
        <v>288</v>
      </c>
      <c r="C46" s="163" t="s">
        <v>374</v>
      </c>
      <c r="D46" s="14" t="s">
        <v>257</v>
      </c>
      <c r="E46" s="14" t="s">
        <v>236</v>
      </c>
      <c r="F46" s="15" t="s">
        <v>287</v>
      </c>
      <c r="G46" s="15" t="s">
        <v>59</v>
      </c>
      <c r="H46" s="168">
        <v>10784.874</v>
      </c>
      <c r="I46" s="168">
        <v>10450.799999999999</v>
      </c>
      <c r="J46" s="169">
        <f t="shared" si="2"/>
        <v>0.96899999999999997</v>
      </c>
    </row>
    <row r="47" spans="2:10" x14ac:dyDescent="0.25">
      <c r="B47" s="167" t="s">
        <v>289</v>
      </c>
      <c r="C47" s="163" t="s">
        <v>374</v>
      </c>
      <c r="D47" s="14" t="s">
        <v>257</v>
      </c>
      <c r="E47" s="14" t="s">
        <v>238</v>
      </c>
      <c r="F47" s="15" t="s">
        <v>287</v>
      </c>
      <c r="G47" s="15" t="s">
        <v>267</v>
      </c>
      <c r="H47" s="168">
        <v>9464.1</v>
      </c>
      <c r="I47" s="168">
        <v>5260.5</v>
      </c>
      <c r="J47" s="169">
        <f t="shared" si="2"/>
        <v>0.55579999999999996</v>
      </c>
    </row>
    <row r="48" spans="2:10" x14ac:dyDescent="0.25">
      <c r="B48" s="166" t="s">
        <v>259</v>
      </c>
      <c r="C48" s="163" t="s">
        <v>374</v>
      </c>
      <c r="D48" s="14" t="s">
        <v>260</v>
      </c>
      <c r="E48" s="14"/>
      <c r="F48" s="16" t="s">
        <v>287</v>
      </c>
      <c r="G48" s="16" t="s">
        <v>268</v>
      </c>
      <c r="H48" s="160">
        <v>13565.3</v>
      </c>
      <c r="I48" s="160">
        <f>I49</f>
        <v>11800</v>
      </c>
      <c r="J48" s="161">
        <f t="shared" si="2"/>
        <v>0.86990000000000001</v>
      </c>
    </row>
    <row r="49" spans="2:10" x14ac:dyDescent="0.25">
      <c r="B49" s="167" t="s">
        <v>263</v>
      </c>
      <c r="C49" s="163" t="s">
        <v>374</v>
      </c>
      <c r="D49" s="14">
        <v>10</v>
      </c>
      <c r="E49" s="14" t="s">
        <v>246</v>
      </c>
      <c r="F49" s="15" t="s">
        <v>287</v>
      </c>
      <c r="G49" s="15" t="s">
        <v>271</v>
      </c>
      <c r="H49" s="168">
        <v>13565.3</v>
      </c>
      <c r="I49" s="168">
        <v>11800</v>
      </c>
      <c r="J49" s="169">
        <f t="shared" si="2"/>
        <v>0.86990000000000001</v>
      </c>
    </row>
    <row r="50" spans="2:10" ht="30" x14ac:dyDescent="0.25">
      <c r="B50" s="173" t="s">
        <v>381</v>
      </c>
      <c r="C50" s="163" t="s">
        <v>382</v>
      </c>
      <c r="D50" s="163"/>
      <c r="E50" s="163"/>
      <c r="F50" s="15" t="s">
        <v>287</v>
      </c>
      <c r="G50" s="15" t="s">
        <v>274</v>
      </c>
      <c r="H50" s="160">
        <v>432030.7</v>
      </c>
      <c r="I50" s="160">
        <f>I51</f>
        <v>278654.10000000003</v>
      </c>
      <c r="J50" s="161">
        <f t="shared" si="2"/>
        <v>0.64500000000000002</v>
      </c>
    </row>
    <row r="51" spans="2:10" x14ac:dyDescent="0.25">
      <c r="B51" s="166" t="s">
        <v>290</v>
      </c>
      <c r="C51" s="163" t="s">
        <v>382</v>
      </c>
      <c r="D51" s="14" t="s">
        <v>291</v>
      </c>
      <c r="E51" s="14"/>
      <c r="F51" s="16" t="s">
        <v>287</v>
      </c>
      <c r="G51" s="16" t="s">
        <v>275</v>
      </c>
      <c r="H51" s="160">
        <v>432030.7</v>
      </c>
      <c r="I51" s="160">
        <f>SUM(I52:I55)</f>
        <v>278654.10000000003</v>
      </c>
      <c r="J51" s="161">
        <f t="shared" si="2"/>
        <v>0.64500000000000002</v>
      </c>
    </row>
    <row r="52" spans="2:10" x14ac:dyDescent="0.25">
      <c r="B52" s="167" t="s">
        <v>292</v>
      </c>
      <c r="C52" s="163" t="s">
        <v>382</v>
      </c>
      <c r="D52" s="14" t="s">
        <v>291</v>
      </c>
      <c r="E52" s="14" t="s">
        <v>236</v>
      </c>
      <c r="F52" s="16" t="s">
        <v>287</v>
      </c>
      <c r="G52" s="16" t="s">
        <v>276</v>
      </c>
      <c r="H52" s="168">
        <v>126784.09999999999</v>
      </c>
      <c r="I52" s="168">
        <v>78661.5</v>
      </c>
      <c r="J52" s="169">
        <f t="shared" si="2"/>
        <v>0.62039999999999995</v>
      </c>
    </row>
    <row r="53" spans="2:10" x14ac:dyDescent="0.25">
      <c r="B53" s="167" t="s">
        <v>294</v>
      </c>
      <c r="C53" s="163" t="s">
        <v>382</v>
      </c>
      <c r="D53" s="14" t="s">
        <v>291</v>
      </c>
      <c r="E53" s="14" t="s">
        <v>238</v>
      </c>
      <c r="F53" s="15" t="s">
        <v>293</v>
      </c>
      <c r="G53" s="15"/>
      <c r="H53" s="168">
        <v>246061.69999999998</v>
      </c>
      <c r="I53" s="168">
        <v>162247</v>
      </c>
      <c r="J53" s="169">
        <f t="shared" si="2"/>
        <v>0.65939999999999999</v>
      </c>
    </row>
    <row r="54" spans="2:10" x14ac:dyDescent="0.25">
      <c r="B54" s="167" t="s">
        <v>296</v>
      </c>
      <c r="C54" s="163" t="s">
        <v>382</v>
      </c>
      <c r="D54" s="14" t="s">
        <v>291</v>
      </c>
      <c r="E54" s="14" t="s">
        <v>291</v>
      </c>
      <c r="F54" s="15" t="s">
        <v>295</v>
      </c>
      <c r="G54" s="15"/>
      <c r="H54" s="168">
        <v>7018.4</v>
      </c>
      <c r="I54" s="168">
        <v>6051.2</v>
      </c>
      <c r="J54" s="169">
        <f t="shared" si="2"/>
        <v>0.86219999999999997</v>
      </c>
    </row>
    <row r="55" spans="2:10" x14ac:dyDescent="0.25">
      <c r="B55" s="167" t="s">
        <v>297</v>
      </c>
      <c r="C55" s="163" t="s">
        <v>382</v>
      </c>
      <c r="D55" s="14" t="s">
        <v>291</v>
      </c>
      <c r="E55" s="14" t="s">
        <v>249</v>
      </c>
      <c r="F55" s="15" t="s">
        <v>295</v>
      </c>
      <c r="G55" s="15" t="s">
        <v>247</v>
      </c>
      <c r="H55" s="168">
        <v>52166.5</v>
      </c>
      <c r="I55" s="168">
        <v>31694.400000000001</v>
      </c>
      <c r="J55" s="169">
        <f t="shared" si="2"/>
        <v>0.60760000000000003</v>
      </c>
    </row>
    <row r="56" spans="2:10" ht="30" x14ac:dyDescent="0.25">
      <c r="B56" s="173" t="s">
        <v>401</v>
      </c>
      <c r="C56" s="163" t="s">
        <v>402</v>
      </c>
      <c r="D56" s="163"/>
      <c r="E56" s="163"/>
      <c r="F56" s="15" t="s">
        <v>295</v>
      </c>
      <c r="G56" s="15" t="s">
        <v>250</v>
      </c>
      <c r="H56" s="160">
        <v>124573.69999999998</v>
      </c>
      <c r="I56" s="160">
        <f>I57+I61</f>
        <v>83971.7</v>
      </c>
      <c r="J56" s="161">
        <f t="shared" si="2"/>
        <v>0.67410000000000003</v>
      </c>
    </row>
    <row r="57" spans="2:10" x14ac:dyDescent="0.25">
      <c r="B57" s="166" t="s">
        <v>290</v>
      </c>
      <c r="C57" s="163" t="s">
        <v>402</v>
      </c>
      <c r="D57" s="14" t="s">
        <v>291</v>
      </c>
      <c r="E57" s="14"/>
      <c r="F57" s="16" t="s">
        <v>295</v>
      </c>
      <c r="G57" s="16" t="s">
        <v>252</v>
      </c>
      <c r="H57" s="160">
        <v>23050.400000000001</v>
      </c>
      <c r="I57" s="160">
        <f>SUM(I58:I60)</f>
        <v>14906.2</v>
      </c>
      <c r="J57" s="161">
        <f t="shared" si="2"/>
        <v>0.64670000000000005</v>
      </c>
    </row>
    <row r="58" spans="2:10" x14ac:dyDescent="0.25">
      <c r="B58" s="167" t="s">
        <v>294</v>
      </c>
      <c r="C58" s="163" t="s">
        <v>402</v>
      </c>
      <c r="D58" s="14" t="s">
        <v>291</v>
      </c>
      <c r="E58" s="14" t="s">
        <v>238</v>
      </c>
      <c r="F58" s="16" t="s">
        <v>295</v>
      </c>
      <c r="G58" s="16" t="s">
        <v>255</v>
      </c>
      <c r="H58" s="168">
        <v>22675.4</v>
      </c>
      <c r="I58" s="168">
        <v>14635.2</v>
      </c>
      <c r="J58" s="169">
        <f t="shared" si="2"/>
        <v>0.64539999999999997</v>
      </c>
    </row>
    <row r="59" spans="2:10" x14ac:dyDescent="0.25">
      <c r="B59" s="167" t="s">
        <v>296</v>
      </c>
      <c r="C59" s="163" t="s">
        <v>402</v>
      </c>
      <c r="D59" s="14" t="s">
        <v>291</v>
      </c>
      <c r="E59" s="14" t="s">
        <v>291</v>
      </c>
      <c r="F59" s="15" t="s">
        <v>295</v>
      </c>
      <c r="G59" s="15" t="s">
        <v>59</v>
      </c>
      <c r="H59" s="168">
        <v>30</v>
      </c>
      <c r="I59" s="168">
        <v>30</v>
      </c>
      <c r="J59" s="169">
        <f t="shared" si="2"/>
        <v>1</v>
      </c>
    </row>
    <row r="60" spans="2:10" x14ac:dyDescent="0.25">
      <c r="B60" s="167" t="s">
        <v>297</v>
      </c>
      <c r="C60" s="163" t="s">
        <v>402</v>
      </c>
      <c r="D60" s="14" t="s">
        <v>291</v>
      </c>
      <c r="E60" s="14" t="s">
        <v>249</v>
      </c>
      <c r="F60" s="15" t="s">
        <v>295</v>
      </c>
      <c r="G60" s="15" t="s">
        <v>267</v>
      </c>
      <c r="H60" s="168">
        <v>345</v>
      </c>
      <c r="I60" s="168">
        <v>241</v>
      </c>
      <c r="J60" s="169">
        <f t="shared" si="2"/>
        <v>0.6986</v>
      </c>
    </row>
    <row r="61" spans="2:10" x14ac:dyDescent="0.25">
      <c r="B61" s="166" t="s">
        <v>298</v>
      </c>
      <c r="C61" s="163" t="s">
        <v>402</v>
      </c>
      <c r="D61" s="14" t="s">
        <v>284</v>
      </c>
      <c r="E61" s="14"/>
      <c r="F61" s="16" t="s">
        <v>295</v>
      </c>
      <c r="G61" s="16" t="s">
        <v>268</v>
      </c>
      <c r="H61" s="160">
        <v>101523.29999999999</v>
      </c>
      <c r="I61" s="160">
        <f>SUM(I62:I64)</f>
        <v>69065.5</v>
      </c>
      <c r="J61" s="161">
        <f t="shared" si="2"/>
        <v>0.68030000000000002</v>
      </c>
    </row>
    <row r="62" spans="2:10" x14ac:dyDescent="0.25">
      <c r="B62" s="167" t="s">
        <v>299</v>
      </c>
      <c r="C62" s="163" t="s">
        <v>402</v>
      </c>
      <c r="D62" s="14" t="s">
        <v>284</v>
      </c>
      <c r="E62" s="14" t="s">
        <v>236</v>
      </c>
      <c r="F62" s="15" t="s">
        <v>295</v>
      </c>
      <c r="G62" s="15" t="s">
        <v>271</v>
      </c>
      <c r="H62" s="168">
        <v>57884.399999999994</v>
      </c>
      <c r="I62" s="168">
        <v>38574.9</v>
      </c>
      <c r="J62" s="169">
        <f t="shared" si="2"/>
        <v>0.66639999999999999</v>
      </c>
    </row>
    <row r="63" spans="2:10" x14ac:dyDescent="0.25">
      <c r="B63" s="167" t="s">
        <v>300</v>
      </c>
      <c r="C63" s="163" t="s">
        <v>402</v>
      </c>
      <c r="D63" s="14" t="s">
        <v>284</v>
      </c>
      <c r="E63" s="14" t="s">
        <v>238</v>
      </c>
      <c r="F63" s="15" t="s">
        <v>295</v>
      </c>
      <c r="G63" s="15" t="s">
        <v>274</v>
      </c>
      <c r="H63" s="168">
        <v>7676.9</v>
      </c>
      <c r="I63" s="168">
        <v>5546.5</v>
      </c>
      <c r="J63" s="169">
        <f t="shared" si="2"/>
        <v>0.72250000000000003</v>
      </c>
    </row>
    <row r="64" spans="2:10" x14ac:dyDescent="0.25">
      <c r="B64" s="167" t="s">
        <v>301</v>
      </c>
      <c r="C64" s="163" t="s">
        <v>402</v>
      </c>
      <c r="D64" s="14" t="s">
        <v>284</v>
      </c>
      <c r="E64" s="14" t="s">
        <v>240</v>
      </c>
      <c r="F64" s="16" t="s">
        <v>295</v>
      </c>
      <c r="G64" s="16" t="s">
        <v>275</v>
      </c>
      <c r="H64" s="168">
        <v>35962</v>
      </c>
      <c r="I64" s="168">
        <v>24944.1</v>
      </c>
      <c r="J64" s="169">
        <f t="shared" si="2"/>
        <v>0.69359999999999999</v>
      </c>
    </row>
    <row r="65" spans="2:10" ht="30" x14ac:dyDescent="0.25">
      <c r="B65" s="173" t="s">
        <v>403</v>
      </c>
      <c r="C65" s="163" t="s">
        <v>404</v>
      </c>
      <c r="D65" s="163"/>
      <c r="E65" s="163"/>
      <c r="F65" s="16" t="s">
        <v>295</v>
      </c>
      <c r="G65" s="16" t="s">
        <v>276</v>
      </c>
      <c r="H65" s="160">
        <v>116346.40000000001</v>
      </c>
      <c r="I65" s="160">
        <f>I66+I70</f>
        <v>73737.8</v>
      </c>
      <c r="J65" s="161">
        <f t="shared" si="2"/>
        <v>0.63380000000000003</v>
      </c>
    </row>
    <row r="66" spans="2:10" x14ac:dyDescent="0.25">
      <c r="B66" s="166" t="s">
        <v>290</v>
      </c>
      <c r="C66" s="163" t="s">
        <v>404</v>
      </c>
      <c r="D66" s="14" t="s">
        <v>291</v>
      </c>
      <c r="E66" s="14"/>
      <c r="F66" s="15" t="s">
        <v>302</v>
      </c>
      <c r="G66" s="15"/>
      <c r="H66" s="160">
        <v>39200</v>
      </c>
      <c r="I66" s="160">
        <f>SUM(I67:I69)</f>
        <v>23227.600000000002</v>
      </c>
      <c r="J66" s="161">
        <f t="shared" si="2"/>
        <v>0.59250000000000003</v>
      </c>
    </row>
    <row r="67" spans="2:10" x14ac:dyDescent="0.25">
      <c r="B67" s="167" t="s">
        <v>294</v>
      </c>
      <c r="C67" s="163" t="s">
        <v>404</v>
      </c>
      <c r="D67" s="14" t="s">
        <v>291</v>
      </c>
      <c r="E67" s="14" t="s">
        <v>238</v>
      </c>
      <c r="F67" s="15" t="s">
        <v>303</v>
      </c>
      <c r="G67" s="15"/>
      <c r="H67" s="168">
        <v>36564</v>
      </c>
      <c r="I67" s="168">
        <v>21656.400000000001</v>
      </c>
      <c r="J67" s="169">
        <f t="shared" si="2"/>
        <v>0.59230000000000005</v>
      </c>
    </row>
    <row r="68" spans="2:10" x14ac:dyDescent="0.25">
      <c r="B68" s="167" t="s">
        <v>296</v>
      </c>
      <c r="C68" s="163" t="s">
        <v>404</v>
      </c>
      <c r="D68" s="14" t="s">
        <v>291</v>
      </c>
      <c r="E68" s="14" t="s">
        <v>291</v>
      </c>
      <c r="F68" s="15" t="s">
        <v>303</v>
      </c>
      <c r="G68" s="15" t="s">
        <v>247</v>
      </c>
      <c r="H68" s="168">
        <v>1497</v>
      </c>
      <c r="I68" s="168">
        <v>835.9</v>
      </c>
      <c r="J68" s="169">
        <f t="shared" si="2"/>
        <v>0.55840000000000001</v>
      </c>
    </row>
    <row r="69" spans="2:10" x14ac:dyDescent="0.25">
      <c r="B69" s="167" t="s">
        <v>297</v>
      </c>
      <c r="C69" s="163" t="s">
        <v>404</v>
      </c>
      <c r="D69" s="14" t="s">
        <v>291</v>
      </c>
      <c r="E69" s="14" t="s">
        <v>249</v>
      </c>
      <c r="F69" s="15" t="s">
        <v>303</v>
      </c>
      <c r="G69" s="15" t="s">
        <v>250</v>
      </c>
      <c r="H69" s="168">
        <v>1139</v>
      </c>
      <c r="I69" s="168">
        <v>735.3</v>
      </c>
      <c r="J69" s="169">
        <f t="shared" si="2"/>
        <v>0.64559999999999995</v>
      </c>
    </row>
    <row r="70" spans="2:10" x14ac:dyDescent="0.25">
      <c r="B70" s="166" t="s">
        <v>304</v>
      </c>
      <c r="C70" s="163" t="s">
        <v>404</v>
      </c>
      <c r="D70" s="14" t="s">
        <v>273</v>
      </c>
      <c r="E70" s="14"/>
      <c r="F70" s="16" t="s">
        <v>303</v>
      </c>
      <c r="G70" s="16" t="s">
        <v>252</v>
      </c>
      <c r="H70" s="160">
        <v>77146.400000000009</v>
      </c>
      <c r="I70" s="160">
        <f>SUM(I71:I72)</f>
        <v>50510.2</v>
      </c>
      <c r="J70" s="161">
        <f t="shared" si="2"/>
        <v>0.65469999999999995</v>
      </c>
    </row>
    <row r="71" spans="2:10" x14ac:dyDescent="0.25">
      <c r="B71" s="167" t="s">
        <v>305</v>
      </c>
      <c r="C71" s="163" t="s">
        <v>404</v>
      </c>
      <c r="D71" s="14" t="s">
        <v>273</v>
      </c>
      <c r="E71" s="14" t="s">
        <v>236</v>
      </c>
      <c r="F71" s="16" t="s">
        <v>303</v>
      </c>
      <c r="G71" s="16" t="s">
        <v>255</v>
      </c>
      <c r="H71" s="168">
        <v>62508.900000000009</v>
      </c>
      <c r="I71" s="168">
        <v>39910.6</v>
      </c>
      <c r="J71" s="169">
        <f t="shared" si="2"/>
        <v>0.63849999999999996</v>
      </c>
    </row>
    <row r="72" spans="2:10" x14ac:dyDescent="0.25">
      <c r="B72" s="167" t="s">
        <v>306</v>
      </c>
      <c r="C72" s="163" t="s">
        <v>404</v>
      </c>
      <c r="D72" s="14" t="s">
        <v>273</v>
      </c>
      <c r="E72" s="14" t="s">
        <v>257</v>
      </c>
      <c r="F72" s="15" t="s">
        <v>303</v>
      </c>
      <c r="G72" s="15" t="s">
        <v>59</v>
      </c>
      <c r="H72" s="168">
        <v>14637.5</v>
      </c>
      <c r="I72" s="168">
        <v>10599.6</v>
      </c>
      <c r="J72" s="169">
        <f t="shared" si="2"/>
        <v>0.72409999999999997</v>
      </c>
    </row>
    <row r="73" spans="2:10" ht="30" x14ac:dyDescent="0.25">
      <c r="B73" s="162" t="s">
        <v>973</v>
      </c>
      <c r="C73" s="163" t="s">
        <v>974</v>
      </c>
      <c r="D73" s="163"/>
      <c r="E73" s="163"/>
      <c r="F73" s="15" t="s">
        <v>303</v>
      </c>
      <c r="G73" s="15" t="s">
        <v>267</v>
      </c>
      <c r="H73" s="160">
        <v>91217.329999999987</v>
      </c>
      <c r="I73" s="160">
        <f>I74+I77+I80+I85+I88</f>
        <v>32136.799999999999</v>
      </c>
      <c r="J73" s="161">
        <f t="shared" si="2"/>
        <v>0.3523</v>
      </c>
    </row>
    <row r="74" spans="2:10" x14ac:dyDescent="0.25">
      <c r="B74" s="174" t="s">
        <v>245</v>
      </c>
      <c r="C74" s="163" t="s">
        <v>974</v>
      </c>
      <c r="D74" s="14" t="s">
        <v>246</v>
      </c>
      <c r="E74" s="14"/>
      <c r="F74" s="16" t="s">
        <v>303</v>
      </c>
      <c r="G74" s="16" t="s">
        <v>268</v>
      </c>
      <c r="H74" s="160">
        <v>1326.7999999999997</v>
      </c>
      <c r="I74" s="160">
        <f>SUM(I75:I76)</f>
        <v>276.3</v>
      </c>
      <c r="J74" s="161">
        <f t="shared" si="2"/>
        <v>0.2082</v>
      </c>
    </row>
    <row r="75" spans="2:10" ht="25.5" x14ac:dyDescent="0.25">
      <c r="B75" s="167" t="s">
        <v>248</v>
      </c>
      <c r="C75" s="163" t="s">
        <v>974</v>
      </c>
      <c r="D75" s="14" t="s">
        <v>246</v>
      </c>
      <c r="E75" s="14" t="s">
        <v>249</v>
      </c>
      <c r="F75" s="15" t="s">
        <v>303</v>
      </c>
      <c r="G75" s="15" t="s">
        <v>271</v>
      </c>
      <c r="H75" s="168">
        <v>368.1</v>
      </c>
      <c r="I75" s="168"/>
      <c r="J75" s="169">
        <f t="shared" ref="J75:J89" si="3">ROUND(I75/H75,4)</f>
        <v>0</v>
      </c>
    </row>
    <row r="76" spans="2:10" x14ac:dyDescent="0.25">
      <c r="B76" s="167" t="s">
        <v>975</v>
      </c>
      <c r="C76" s="163" t="s">
        <v>974</v>
      </c>
      <c r="D76" s="14" t="s">
        <v>246</v>
      </c>
      <c r="E76" s="14" t="s">
        <v>260</v>
      </c>
      <c r="F76" s="15" t="s">
        <v>303</v>
      </c>
      <c r="G76" s="15" t="s">
        <v>274</v>
      </c>
      <c r="H76" s="168">
        <v>958.69999999999982</v>
      </c>
      <c r="I76" s="168">
        <v>276.3</v>
      </c>
      <c r="J76" s="169">
        <f t="shared" si="3"/>
        <v>0.28820000000000001</v>
      </c>
    </row>
    <row r="77" spans="2:10" x14ac:dyDescent="0.25">
      <c r="B77" s="166" t="s">
        <v>251</v>
      </c>
      <c r="C77" s="163" t="s">
        <v>974</v>
      </c>
      <c r="D77" s="14" t="s">
        <v>240</v>
      </c>
      <c r="E77" s="14"/>
      <c r="F77" s="16" t="s">
        <v>303</v>
      </c>
      <c r="G77" s="16" t="s">
        <v>275</v>
      </c>
      <c r="H77" s="160">
        <v>11882.6</v>
      </c>
      <c r="I77" s="160">
        <f>SUM(I78:I79)</f>
        <v>4820.8999999999996</v>
      </c>
      <c r="J77" s="161">
        <f t="shared" si="3"/>
        <v>0.40570000000000001</v>
      </c>
    </row>
    <row r="78" spans="2:10" x14ac:dyDescent="0.25">
      <c r="B78" s="167" t="s">
        <v>595</v>
      </c>
      <c r="C78" s="163" t="s">
        <v>974</v>
      </c>
      <c r="D78" s="14" t="s">
        <v>240</v>
      </c>
      <c r="E78" s="14" t="s">
        <v>270</v>
      </c>
      <c r="H78" s="168">
        <v>750</v>
      </c>
      <c r="I78" s="168"/>
      <c r="J78" s="169">
        <f t="shared" si="3"/>
        <v>0</v>
      </c>
    </row>
    <row r="79" spans="2:10" x14ac:dyDescent="0.25">
      <c r="B79" s="167" t="s">
        <v>285</v>
      </c>
      <c r="C79" s="163" t="s">
        <v>974</v>
      </c>
      <c r="D79" s="14" t="s">
        <v>240</v>
      </c>
      <c r="E79" s="14" t="s">
        <v>249</v>
      </c>
      <c r="H79" s="168">
        <v>11132.6</v>
      </c>
      <c r="I79" s="168">
        <v>4820.8999999999996</v>
      </c>
      <c r="J79" s="169">
        <f t="shared" si="3"/>
        <v>0.433</v>
      </c>
    </row>
    <row r="80" spans="2:10" x14ac:dyDescent="0.25">
      <c r="B80" s="166" t="s">
        <v>256</v>
      </c>
      <c r="C80" s="163" t="s">
        <v>974</v>
      </c>
      <c r="D80" s="14" t="s">
        <v>257</v>
      </c>
      <c r="E80" s="14"/>
      <c r="H80" s="160">
        <v>75997.23</v>
      </c>
      <c r="I80" s="160">
        <f>SUM(I81:I84)</f>
        <v>26818.699999999997</v>
      </c>
      <c r="J80" s="161">
        <f t="shared" si="3"/>
        <v>0.35289999999999999</v>
      </c>
    </row>
    <row r="81" spans="2:10" s="19" customFormat="1" ht="15.75" x14ac:dyDescent="0.25">
      <c r="B81" s="167" t="s">
        <v>288</v>
      </c>
      <c r="C81" s="163" t="s">
        <v>974</v>
      </c>
      <c r="D81" s="14" t="s">
        <v>257</v>
      </c>
      <c r="E81" s="14" t="s">
        <v>236</v>
      </c>
      <c r="G81" s="17"/>
      <c r="H81" s="168">
        <v>16888.3</v>
      </c>
      <c r="I81" s="168">
        <v>5431.7</v>
      </c>
      <c r="J81" s="169">
        <f t="shared" si="3"/>
        <v>0.3216</v>
      </c>
    </row>
    <row r="82" spans="2:10" s="19" customFormat="1" ht="15.75" x14ac:dyDescent="0.25">
      <c r="B82" s="167" t="s">
        <v>289</v>
      </c>
      <c r="C82" s="163" t="s">
        <v>974</v>
      </c>
      <c r="D82" s="14" t="s">
        <v>257</v>
      </c>
      <c r="E82" s="14" t="s">
        <v>238</v>
      </c>
      <c r="G82" s="17"/>
      <c r="H82" s="168">
        <v>29407.9</v>
      </c>
      <c r="I82" s="168">
        <v>8639.7999999999993</v>
      </c>
      <c r="J82" s="169">
        <f t="shared" si="3"/>
        <v>0.29380000000000001</v>
      </c>
    </row>
    <row r="83" spans="2:10" s="19" customFormat="1" ht="15.75" x14ac:dyDescent="0.25">
      <c r="B83" s="167" t="s">
        <v>258</v>
      </c>
      <c r="C83" s="163" t="s">
        <v>974</v>
      </c>
      <c r="D83" s="14" t="s">
        <v>257</v>
      </c>
      <c r="E83" s="14" t="s">
        <v>246</v>
      </c>
      <c r="G83" s="17"/>
      <c r="H83" s="168">
        <v>12684.829999999998</v>
      </c>
      <c r="I83" s="168">
        <v>4214.1000000000004</v>
      </c>
      <c r="J83" s="169">
        <f t="shared" si="3"/>
        <v>0.3322</v>
      </c>
    </row>
    <row r="84" spans="2:10" x14ac:dyDescent="0.25">
      <c r="B84" s="167" t="s">
        <v>976</v>
      </c>
      <c r="C84" s="163" t="s">
        <v>974</v>
      </c>
      <c r="D84" s="14" t="s">
        <v>257</v>
      </c>
      <c r="E84" s="14" t="s">
        <v>257</v>
      </c>
      <c r="H84" s="168">
        <v>17016.2</v>
      </c>
      <c r="I84" s="168">
        <v>8533.1</v>
      </c>
      <c r="J84" s="169">
        <f t="shared" si="3"/>
        <v>0.50149999999999995</v>
      </c>
    </row>
    <row r="85" spans="2:10" x14ac:dyDescent="0.25">
      <c r="B85" s="166" t="s">
        <v>627</v>
      </c>
      <c r="C85" s="163" t="s">
        <v>974</v>
      </c>
      <c r="D85" s="14" t="s">
        <v>270</v>
      </c>
      <c r="E85" s="14"/>
      <c r="H85" s="160">
        <v>1910.7</v>
      </c>
      <c r="I85" s="160">
        <f>SUM(I86:I87)</f>
        <v>220.9</v>
      </c>
      <c r="J85" s="161">
        <f t="shared" si="3"/>
        <v>0.11559999999999999</v>
      </c>
    </row>
    <row r="86" spans="2:10" x14ac:dyDescent="0.25">
      <c r="B86" s="167" t="s">
        <v>628</v>
      </c>
      <c r="C86" s="163" t="s">
        <v>974</v>
      </c>
      <c r="D86" s="14" t="s">
        <v>270</v>
      </c>
      <c r="E86" s="14" t="s">
        <v>238</v>
      </c>
      <c r="H86" s="171">
        <v>1660.7</v>
      </c>
      <c r="I86" s="171">
        <v>220.9</v>
      </c>
      <c r="J86" s="172">
        <f t="shared" si="3"/>
        <v>0.13300000000000001</v>
      </c>
    </row>
    <row r="87" spans="2:10" x14ac:dyDescent="0.25">
      <c r="B87" s="167" t="s">
        <v>977</v>
      </c>
      <c r="C87" s="163" t="s">
        <v>974</v>
      </c>
      <c r="D87" s="14" t="s">
        <v>270</v>
      </c>
      <c r="E87" s="14" t="s">
        <v>257</v>
      </c>
      <c r="H87" s="171">
        <v>250</v>
      </c>
      <c r="I87" s="171"/>
      <c r="J87" s="172">
        <f t="shared" si="3"/>
        <v>0</v>
      </c>
    </row>
    <row r="88" spans="2:10" x14ac:dyDescent="0.25">
      <c r="B88" s="166" t="s">
        <v>259</v>
      </c>
      <c r="C88" s="163" t="s">
        <v>974</v>
      </c>
      <c r="D88" s="14" t="s">
        <v>260</v>
      </c>
      <c r="E88" s="14"/>
      <c r="H88" s="160">
        <v>100</v>
      </c>
      <c r="I88" s="160">
        <f>I89</f>
        <v>0</v>
      </c>
      <c r="J88" s="161">
        <f t="shared" si="3"/>
        <v>0</v>
      </c>
    </row>
    <row r="89" spans="2:10" x14ac:dyDescent="0.25">
      <c r="B89" s="167" t="s">
        <v>263</v>
      </c>
      <c r="C89" s="163" t="s">
        <v>974</v>
      </c>
      <c r="D89" s="14">
        <v>10</v>
      </c>
      <c r="E89" s="14" t="s">
        <v>246</v>
      </c>
      <c r="H89" s="168">
        <v>100</v>
      </c>
      <c r="I89" s="168"/>
      <c r="J89" s="169">
        <f t="shared" si="3"/>
        <v>0</v>
      </c>
    </row>
    <row r="91" spans="2:10" x14ac:dyDescent="0.25">
      <c r="B91" s="20" t="s">
        <v>308</v>
      </c>
    </row>
    <row r="92" spans="2:10" x14ac:dyDescent="0.25">
      <c r="B92" s="20" t="s">
        <v>309</v>
      </c>
    </row>
  </sheetData>
  <autoFilter ref="A7:J89"/>
  <mergeCells count="11">
    <mergeCell ref="B1:J1"/>
    <mergeCell ref="B2:J2"/>
    <mergeCell ref="B4:B6"/>
    <mergeCell ref="C4:C6"/>
    <mergeCell ref="D4:D6"/>
    <mergeCell ref="E4:E6"/>
    <mergeCell ref="F4:F6"/>
    <mergeCell ref="H4:H6"/>
    <mergeCell ref="I4:I6"/>
    <mergeCell ref="J4:J6"/>
    <mergeCell ref="G4:G6"/>
  </mergeCells>
  <pageMargins left="0.43307086614173229" right="0.23622047244094491" top="0.31496062992125984" bottom="0.27559055118110237" header="0.31496062992125984" footer="0.31496062992125984"/>
  <pageSetup paperSize="9" scale="79" fitToHeight="7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209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14" sqref="D14"/>
    </sheetView>
  </sheetViews>
  <sheetFormatPr defaultRowHeight="15" x14ac:dyDescent="0.25"/>
  <cols>
    <col min="1" max="1" width="66.85546875" style="6" customWidth="1"/>
    <col min="2" max="2" width="13.5703125" style="6" bestFit="1" customWidth="1"/>
    <col min="3" max="3" width="13.28515625" style="6" customWidth="1"/>
    <col min="4" max="4" width="15.28515625" style="6" customWidth="1"/>
    <col min="5" max="5" width="13.85546875" style="6" customWidth="1"/>
    <col min="6" max="16384" width="9.140625" style="6"/>
  </cols>
  <sheetData>
    <row r="1" spans="1:9" ht="18.75" customHeight="1" x14ac:dyDescent="0.3">
      <c r="A1" s="119" t="s">
        <v>634</v>
      </c>
      <c r="B1" s="119"/>
      <c r="C1" s="119"/>
      <c r="D1" s="119"/>
      <c r="E1" s="119"/>
      <c r="F1" s="81"/>
      <c r="G1" s="81"/>
      <c r="H1" s="21"/>
      <c r="I1" s="21"/>
    </row>
    <row r="2" spans="1:9" ht="18.75" customHeight="1" x14ac:dyDescent="0.3">
      <c r="A2" s="119" t="s">
        <v>365</v>
      </c>
      <c r="B2" s="119"/>
      <c r="C2" s="119"/>
      <c r="D2" s="119"/>
      <c r="E2" s="119"/>
      <c r="F2" s="81"/>
      <c r="G2" s="81"/>
      <c r="H2" s="21"/>
      <c r="I2" s="21"/>
    </row>
    <row r="3" spans="1:9" ht="18.75" x14ac:dyDescent="0.3">
      <c r="A3" s="119" t="s">
        <v>366</v>
      </c>
      <c r="B3" s="119"/>
      <c r="C3" s="119"/>
      <c r="D3" s="119"/>
      <c r="E3" s="119"/>
      <c r="F3" s="81"/>
      <c r="G3" s="81"/>
      <c r="H3" s="21"/>
      <c r="I3" s="21"/>
    </row>
    <row r="4" spans="1:9" x14ac:dyDescent="0.25">
      <c r="A4" s="22"/>
      <c r="B4" s="22"/>
      <c r="C4" s="22"/>
      <c r="D4" s="22"/>
      <c r="E4" s="22"/>
      <c r="F4" s="22"/>
      <c r="G4" s="22"/>
      <c r="H4" s="22"/>
      <c r="I4" s="22"/>
    </row>
    <row r="5" spans="1:9" ht="31.5" x14ac:dyDescent="0.25">
      <c r="A5" s="7" t="s">
        <v>223</v>
      </c>
      <c r="B5" s="8" t="s">
        <v>227</v>
      </c>
      <c r="C5" s="9" t="s">
        <v>367</v>
      </c>
      <c r="D5" s="23" t="s">
        <v>1101</v>
      </c>
      <c r="E5" s="82" t="s">
        <v>313</v>
      </c>
    </row>
    <row r="6" spans="1:9" x14ac:dyDescent="0.25">
      <c r="A6" s="83">
        <v>1</v>
      </c>
      <c r="B6" s="83">
        <v>2</v>
      </c>
      <c r="C6" s="83">
        <v>3</v>
      </c>
      <c r="D6" s="83">
        <v>4</v>
      </c>
      <c r="E6" s="83">
        <v>5</v>
      </c>
    </row>
    <row r="7" spans="1:9" x14ac:dyDescent="0.25">
      <c r="A7" s="173" t="s">
        <v>1175</v>
      </c>
      <c r="B7" s="12"/>
      <c r="C7" s="160">
        <v>373890.07399999991</v>
      </c>
      <c r="D7" s="160">
        <f>D8+D31+D42+D49+D56+D60+D64+D68+D72+D80+D84+D88+D91+D94+D97+D109+D115+D121+D127+D130+D133+D136+D145+D151+D155+D158+D165+D168+D171+D176+D180+D184+D190+D193+D196+D199+D203</f>
        <v>220061.49999999997</v>
      </c>
      <c r="E7" s="161">
        <f>ROUND(D7/C7,3)</f>
        <v>0.58899999999999997</v>
      </c>
    </row>
    <row r="8" spans="1:9" ht="31.5" customHeight="1" x14ac:dyDescent="0.25">
      <c r="A8" s="173" t="s">
        <v>537</v>
      </c>
      <c r="B8" s="175" t="s">
        <v>538</v>
      </c>
      <c r="C8" s="160">
        <v>277336.8</v>
      </c>
      <c r="D8" s="160">
        <f>D9+D14+D17+D20</f>
        <v>180712.8</v>
      </c>
      <c r="E8" s="161">
        <f t="shared" ref="E8:E71" si="0">ROUND(D8/C8,3)</f>
        <v>0.65200000000000002</v>
      </c>
    </row>
    <row r="9" spans="1:9" ht="25.5" x14ac:dyDescent="0.25">
      <c r="A9" s="176" t="s">
        <v>317</v>
      </c>
      <c r="B9" s="14" t="s">
        <v>539</v>
      </c>
      <c r="C9" s="160">
        <v>4610.7</v>
      </c>
      <c r="D9" s="160">
        <f>D10</f>
        <v>1298.4000000000001</v>
      </c>
      <c r="E9" s="161">
        <f t="shared" si="0"/>
        <v>0.28199999999999997</v>
      </c>
    </row>
    <row r="10" spans="1:9" ht="25.5" x14ac:dyDescent="0.25">
      <c r="A10" s="177" t="s">
        <v>540</v>
      </c>
      <c r="B10" s="14" t="s">
        <v>541</v>
      </c>
      <c r="C10" s="171">
        <v>4610.7</v>
      </c>
      <c r="D10" s="171">
        <f>SUM(D11:D13)</f>
        <v>1298.4000000000001</v>
      </c>
      <c r="E10" s="172">
        <f t="shared" si="0"/>
        <v>0.28199999999999997</v>
      </c>
    </row>
    <row r="11" spans="1:9" ht="25.5" x14ac:dyDescent="0.25">
      <c r="A11" s="177" t="s">
        <v>1152</v>
      </c>
      <c r="B11" s="14" t="s">
        <v>542</v>
      </c>
      <c r="C11" s="171">
        <v>973</v>
      </c>
      <c r="D11" s="171"/>
      <c r="E11" s="172">
        <f t="shared" si="0"/>
        <v>0</v>
      </c>
    </row>
    <row r="12" spans="1:9" ht="25.5" x14ac:dyDescent="0.25">
      <c r="A12" s="177" t="s">
        <v>1153</v>
      </c>
      <c r="B12" s="14" t="s">
        <v>543</v>
      </c>
      <c r="C12" s="171">
        <v>2674.1</v>
      </c>
      <c r="D12" s="171">
        <v>1298.4000000000001</v>
      </c>
      <c r="E12" s="172">
        <f t="shared" si="0"/>
        <v>0.48599999999999999</v>
      </c>
    </row>
    <row r="13" spans="1:9" ht="25.5" x14ac:dyDescent="0.25">
      <c r="A13" s="177" t="s">
        <v>1108</v>
      </c>
      <c r="B13" s="14" t="s">
        <v>1109</v>
      </c>
      <c r="C13" s="171">
        <v>963.59999999999991</v>
      </c>
      <c r="D13" s="171"/>
      <c r="E13" s="172">
        <f t="shared" si="0"/>
        <v>0</v>
      </c>
    </row>
    <row r="14" spans="1:9" ht="25.5" x14ac:dyDescent="0.25">
      <c r="A14" s="176" t="s">
        <v>544</v>
      </c>
      <c r="B14" s="14" t="s">
        <v>545</v>
      </c>
      <c r="C14" s="160">
        <v>79</v>
      </c>
      <c r="D14" s="160"/>
      <c r="E14" s="161">
        <f t="shared" si="0"/>
        <v>0</v>
      </c>
    </row>
    <row r="15" spans="1:9" ht="25.5" x14ac:dyDescent="0.25">
      <c r="A15" s="177" t="s">
        <v>546</v>
      </c>
      <c r="B15" s="14" t="s">
        <v>547</v>
      </c>
      <c r="C15" s="171">
        <v>79</v>
      </c>
      <c r="D15" s="171"/>
      <c r="E15" s="172">
        <f t="shared" si="0"/>
        <v>0</v>
      </c>
    </row>
    <row r="16" spans="1:9" ht="25.5" x14ac:dyDescent="0.25">
      <c r="A16" s="177" t="s">
        <v>1154</v>
      </c>
      <c r="B16" s="14" t="s">
        <v>548</v>
      </c>
      <c r="C16" s="171">
        <v>79</v>
      </c>
      <c r="D16" s="171"/>
      <c r="E16" s="172">
        <f t="shared" si="0"/>
        <v>0</v>
      </c>
    </row>
    <row r="17" spans="1:5" ht="25.5" x14ac:dyDescent="0.25">
      <c r="A17" s="176" t="s">
        <v>549</v>
      </c>
      <c r="B17" s="14" t="s">
        <v>550</v>
      </c>
      <c r="C17" s="160">
        <v>3598.2999999999993</v>
      </c>
      <c r="D17" s="160">
        <f>D18</f>
        <v>2771.4</v>
      </c>
      <c r="E17" s="161">
        <f t="shared" si="0"/>
        <v>0.77</v>
      </c>
    </row>
    <row r="18" spans="1:5" ht="25.5" x14ac:dyDescent="0.25">
      <c r="A18" s="177" t="s">
        <v>551</v>
      </c>
      <c r="B18" s="14" t="s">
        <v>552</v>
      </c>
      <c r="C18" s="171">
        <v>3598.2999999999993</v>
      </c>
      <c r="D18" s="171">
        <f>D19</f>
        <v>2771.4</v>
      </c>
      <c r="E18" s="172">
        <f t="shared" si="0"/>
        <v>0.77</v>
      </c>
    </row>
    <row r="19" spans="1:5" ht="25.5" x14ac:dyDescent="0.25">
      <c r="A19" s="177" t="s">
        <v>1155</v>
      </c>
      <c r="B19" s="14" t="s">
        <v>553</v>
      </c>
      <c r="C19" s="171">
        <v>3598.2999999999993</v>
      </c>
      <c r="D19" s="171">
        <v>2771.4</v>
      </c>
      <c r="E19" s="172">
        <f t="shared" si="0"/>
        <v>0.77</v>
      </c>
    </row>
    <row r="20" spans="1:5" ht="25.5" x14ac:dyDescent="0.25">
      <c r="A20" s="176" t="s">
        <v>316</v>
      </c>
      <c r="B20" s="14" t="s">
        <v>554</v>
      </c>
      <c r="C20" s="160">
        <v>269048.8</v>
      </c>
      <c r="D20" s="160">
        <f>D21</f>
        <v>176643</v>
      </c>
      <c r="E20" s="161">
        <f t="shared" si="0"/>
        <v>0.65700000000000003</v>
      </c>
    </row>
    <row r="21" spans="1:5" x14ac:dyDescent="0.25">
      <c r="A21" s="177" t="s">
        <v>555</v>
      </c>
      <c r="B21" s="14" t="s">
        <v>556</v>
      </c>
      <c r="C21" s="171">
        <v>269048.8</v>
      </c>
      <c r="D21" s="171">
        <f>SUM(D22:D30)</f>
        <v>176643</v>
      </c>
      <c r="E21" s="172">
        <f t="shared" si="0"/>
        <v>0.65700000000000003</v>
      </c>
    </row>
    <row r="22" spans="1:5" ht="38.25" x14ac:dyDescent="0.25">
      <c r="A22" s="177" t="s">
        <v>1156</v>
      </c>
      <c r="B22" s="14" t="s">
        <v>557</v>
      </c>
      <c r="C22" s="171">
        <v>1908.8</v>
      </c>
      <c r="D22" s="171">
        <v>1321.5</v>
      </c>
      <c r="E22" s="172">
        <f t="shared" si="0"/>
        <v>0.69199999999999995</v>
      </c>
    </row>
    <row r="23" spans="1:5" ht="38.25" x14ac:dyDescent="0.25">
      <c r="A23" s="177" t="s">
        <v>1157</v>
      </c>
      <c r="B23" s="14" t="s">
        <v>558</v>
      </c>
      <c r="C23" s="171">
        <v>145375.5</v>
      </c>
      <c r="D23" s="171">
        <v>101025.60000000001</v>
      </c>
      <c r="E23" s="172">
        <f t="shared" si="0"/>
        <v>0.69499999999999995</v>
      </c>
    </row>
    <row r="24" spans="1:5" ht="38.25" x14ac:dyDescent="0.25">
      <c r="A24" s="177" t="s">
        <v>1158</v>
      </c>
      <c r="B24" s="14" t="s">
        <v>559</v>
      </c>
      <c r="C24" s="171">
        <v>2002.1000000000001</v>
      </c>
      <c r="D24" s="171">
        <v>1029.9000000000001</v>
      </c>
      <c r="E24" s="172">
        <f t="shared" si="0"/>
        <v>0.51400000000000001</v>
      </c>
    </row>
    <row r="25" spans="1:5" ht="51" x14ac:dyDescent="0.25">
      <c r="A25" s="177" t="s">
        <v>1159</v>
      </c>
      <c r="B25" s="14" t="s">
        <v>560</v>
      </c>
      <c r="C25" s="171">
        <v>6683.6</v>
      </c>
      <c r="D25" s="171">
        <v>4113.1000000000004</v>
      </c>
      <c r="E25" s="172">
        <f t="shared" si="0"/>
        <v>0.61499999999999999</v>
      </c>
    </row>
    <row r="26" spans="1:5" ht="25.5" x14ac:dyDescent="0.25">
      <c r="A26" s="177" t="s">
        <v>1160</v>
      </c>
      <c r="B26" s="14" t="s">
        <v>561</v>
      </c>
      <c r="C26" s="171">
        <v>3475.0000000000005</v>
      </c>
      <c r="D26" s="171">
        <v>2236.6</v>
      </c>
      <c r="E26" s="172">
        <f t="shared" si="0"/>
        <v>0.64400000000000002</v>
      </c>
    </row>
    <row r="27" spans="1:5" ht="51" x14ac:dyDescent="0.25">
      <c r="A27" s="177" t="s">
        <v>1161</v>
      </c>
      <c r="B27" s="14" t="s">
        <v>562</v>
      </c>
      <c r="C27" s="171">
        <v>98413.3</v>
      </c>
      <c r="D27" s="171">
        <v>61218.1</v>
      </c>
      <c r="E27" s="172">
        <f t="shared" si="0"/>
        <v>0.622</v>
      </c>
    </row>
    <row r="28" spans="1:5" ht="25.5" x14ac:dyDescent="0.25">
      <c r="A28" s="177" t="s">
        <v>1162</v>
      </c>
      <c r="B28" s="14" t="s">
        <v>563</v>
      </c>
      <c r="C28" s="171">
        <v>1634.3</v>
      </c>
      <c r="D28" s="171">
        <v>1029.9000000000001</v>
      </c>
      <c r="E28" s="172">
        <f t="shared" si="0"/>
        <v>0.63</v>
      </c>
    </row>
    <row r="29" spans="1:5" ht="51" x14ac:dyDescent="0.25">
      <c r="A29" s="177" t="s">
        <v>1057</v>
      </c>
      <c r="B29" s="14" t="s">
        <v>564</v>
      </c>
      <c r="C29" s="171">
        <v>9246.5</v>
      </c>
      <c r="D29" s="171">
        <v>4668.3</v>
      </c>
      <c r="E29" s="172">
        <f t="shared" si="0"/>
        <v>0.505</v>
      </c>
    </row>
    <row r="30" spans="1:5" ht="89.25" x14ac:dyDescent="0.25">
      <c r="A30" s="177" t="s">
        <v>1110</v>
      </c>
      <c r="B30" s="14" t="s">
        <v>1056</v>
      </c>
      <c r="C30" s="171">
        <v>309.70000000000005</v>
      </c>
      <c r="D30" s="171"/>
      <c r="E30" s="172">
        <f t="shared" si="0"/>
        <v>0</v>
      </c>
    </row>
    <row r="31" spans="1:5" ht="45" x14ac:dyDescent="0.25">
      <c r="A31" s="173" t="s">
        <v>565</v>
      </c>
      <c r="B31" s="175" t="s">
        <v>566</v>
      </c>
      <c r="C31" s="160">
        <v>2565.6</v>
      </c>
      <c r="D31" s="160">
        <f>D32+D36+D39</f>
        <v>1005</v>
      </c>
      <c r="E31" s="161">
        <f t="shared" si="0"/>
        <v>0.39200000000000002</v>
      </c>
    </row>
    <row r="32" spans="1:5" ht="25.5" x14ac:dyDescent="0.25">
      <c r="A32" s="176" t="s">
        <v>567</v>
      </c>
      <c r="B32" s="14" t="s">
        <v>568</v>
      </c>
      <c r="C32" s="160">
        <v>118.2</v>
      </c>
      <c r="D32" s="160">
        <f>D33</f>
        <v>47.8</v>
      </c>
      <c r="E32" s="161">
        <f t="shared" si="0"/>
        <v>0.40400000000000003</v>
      </c>
    </row>
    <row r="33" spans="1:5" ht="25.5" x14ac:dyDescent="0.25">
      <c r="A33" s="176" t="s">
        <v>569</v>
      </c>
      <c r="B33" s="14" t="s">
        <v>570</v>
      </c>
      <c r="C33" s="168">
        <f>SUM(C34:C35)</f>
        <v>118.2</v>
      </c>
      <c r="D33" s="168">
        <f>D34+D35</f>
        <v>47.8</v>
      </c>
      <c r="E33" s="169">
        <f t="shared" si="0"/>
        <v>0.40400000000000003</v>
      </c>
    </row>
    <row r="34" spans="1:5" ht="38.25" x14ac:dyDescent="0.25">
      <c r="A34" s="176" t="s">
        <v>571</v>
      </c>
      <c r="B34" s="14" t="s">
        <v>572</v>
      </c>
      <c r="C34" s="168">
        <v>2.8</v>
      </c>
      <c r="D34" s="168">
        <v>2.4</v>
      </c>
      <c r="E34" s="169">
        <f t="shared" si="0"/>
        <v>0.85699999999999998</v>
      </c>
    </row>
    <row r="35" spans="1:5" ht="25.5" x14ac:dyDescent="0.25">
      <c r="A35" s="176" t="s">
        <v>567</v>
      </c>
      <c r="B35" s="14" t="s">
        <v>573</v>
      </c>
      <c r="C35" s="168">
        <v>115.4</v>
      </c>
      <c r="D35" s="168">
        <v>45.4</v>
      </c>
      <c r="E35" s="169">
        <f t="shared" si="0"/>
        <v>0.39300000000000002</v>
      </c>
    </row>
    <row r="36" spans="1:5" ht="38.25" x14ac:dyDescent="0.25">
      <c r="A36" s="176" t="s">
        <v>574</v>
      </c>
      <c r="B36" s="14" t="s">
        <v>575</v>
      </c>
      <c r="C36" s="160">
        <v>238.9</v>
      </c>
      <c r="D36" s="160">
        <f>D37</f>
        <v>94.5</v>
      </c>
      <c r="E36" s="161">
        <f t="shared" si="0"/>
        <v>0.39600000000000002</v>
      </c>
    </row>
    <row r="37" spans="1:5" ht="25.5" x14ac:dyDescent="0.25">
      <c r="A37" s="176" t="s">
        <v>576</v>
      </c>
      <c r="B37" s="14" t="s">
        <v>577</v>
      </c>
      <c r="C37" s="168">
        <v>238.9</v>
      </c>
      <c r="D37" s="168">
        <f>D38</f>
        <v>94.5</v>
      </c>
      <c r="E37" s="169">
        <f t="shared" si="0"/>
        <v>0.39600000000000002</v>
      </c>
    </row>
    <row r="38" spans="1:5" ht="51" x14ac:dyDescent="0.25">
      <c r="A38" s="176" t="s">
        <v>1163</v>
      </c>
      <c r="B38" s="14" t="s">
        <v>578</v>
      </c>
      <c r="C38" s="168">
        <v>238.9</v>
      </c>
      <c r="D38" s="168">
        <v>94.5</v>
      </c>
      <c r="E38" s="169">
        <f t="shared" si="0"/>
        <v>0.39600000000000002</v>
      </c>
    </row>
    <row r="39" spans="1:5" ht="29.25" customHeight="1" x14ac:dyDescent="0.25">
      <c r="A39" s="177" t="s">
        <v>585</v>
      </c>
      <c r="B39" s="14" t="s">
        <v>586</v>
      </c>
      <c r="C39" s="171">
        <v>2208.5</v>
      </c>
      <c r="D39" s="171">
        <f>D40</f>
        <v>862.7</v>
      </c>
      <c r="E39" s="172">
        <f t="shared" si="0"/>
        <v>0.39100000000000001</v>
      </c>
    </row>
    <row r="40" spans="1:5" ht="38.25" x14ac:dyDescent="0.25">
      <c r="A40" s="177" t="s">
        <v>587</v>
      </c>
      <c r="B40" s="14" t="s">
        <v>588</v>
      </c>
      <c r="C40" s="171">
        <v>2208.5</v>
      </c>
      <c r="D40" s="171">
        <f>D41</f>
        <v>862.7</v>
      </c>
      <c r="E40" s="172">
        <f t="shared" si="0"/>
        <v>0.39100000000000001</v>
      </c>
    </row>
    <row r="41" spans="1:5" ht="51" x14ac:dyDescent="0.25">
      <c r="A41" s="177" t="s">
        <v>1057</v>
      </c>
      <c r="B41" s="14" t="s">
        <v>589</v>
      </c>
      <c r="C41" s="171">
        <v>2208.5</v>
      </c>
      <c r="D41" s="171">
        <v>862.7</v>
      </c>
      <c r="E41" s="172">
        <f t="shared" si="0"/>
        <v>0.39100000000000001</v>
      </c>
    </row>
    <row r="42" spans="1:5" ht="60" x14ac:dyDescent="0.25">
      <c r="A42" s="173" t="s">
        <v>579</v>
      </c>
      <c r="B42" s="175" t="s">
        <v>580</v>
      </c>
      <c r="C42" s="160">
        <v>9082.7739999999994</v>
      </c>
      <c r="D42" s="160">
        <f>D43</f>
        <v>9082.8000000000011</v>
      </c>
      <c r="E42" s="161">
        <f t="shared" si="0"/>
        <v>1</v>
      </c>
    </row>
    <row r="43" spans="1:5" ht="38.25" x14ac:dyDescent="0.25">
      <c r="A43" s="176" t="s">
        <v>315</v>
      </c>
      <c r="B43" s="14" t="s">
        <v>581</v>
      </c>
      <c r="C43" s="160">
        <v>9082.7739999999994</v>
      </c>
      <c r="D43" s="160">
        <f>D44+D46</f>
        <v>9082.8000000000011</v>
      </c>
      <c r="E43" s="161">
        <f t="shared" si="0"/>
        <v>1</v>
      </c>
    </row>
    <row r="44" spans="1:5" ht="38.25" x14ac:dyDescent="0.25">
      <c r="A44" s="176" t="s">
        <v>1111</v>
      </c>
      <c r="B44" s="14" t="s">
        <v>582</v>
      </c>
      <c r="C44" s="168">
        <v>1094.2</v>
      </c>
      <c r="D44" s="168">
        <v>1094.2</v>
      </c>
      <c r="E44" s="169">
        <f t="shared" si="0"/>
        <v>1</v>
      </c>
    </row>
    <row r="45" spans="1:5" ht="25.5" x14ac:dyDescent="0.25">
      <c r="A45" s="176" t="s">
        <v>583</v>
      </c>
      <c r="B45" s="14" t="s">
        <v>584</v>
      </c>
      <c r="C45" s="168">
        <v>1094.2</v>
      </c>
      <c r="D45" s="168">
        <v>1094.2</v>
      </c>
      <c r="E45" s="169">
        <f t="shared" si="0"/>
        <v>1</v>
      </c>
    </row>
    <row r="46" spans="1:5" ht="25.5" x14ac:dyDescent="0.25">
      <c r="A46" s="176" t="s">
        <v>1112</v>
      </c>
      <c r="B46" s="14" t="s">
        <v>1113</v>
      </c>
      <c r="C46" s="168">
        <v>7988.5739999999996</v>
      </c>
      <c r="D46" s="168">
        <f>SUM(D47:D48)</f>
        <v>7988.6</v>
      </c>
      <c r="E46" s="169">
        <f t="shared" si="0"/>
        <v>1</v>
      </c>
    </row>
    <row r="47" spans="1:5" ht="51" x14ac:dyDescent="0.25">
      <c r="A47" s="176" t="s">
        <v>1114</v>
      </c>
      <c r="B47" s="14" t="s">
        <v>1115</v>
      </c>
      <c r="C47" s="168">
        <v>6356.2039999999997</v>
      </c>
      <c r="D47" s="168">
        <v>6356.2</v>
      </c>
      <c r="E47" s="169">
        <f t="shared" si="0"/>
        <v>1</v>
      </c>
    </row>
    <row r="48" spans="1:5" ht="63.75" x14ac:dyDescent="0.25">
      <c r="A48" s="178" t="s">
        <v>1116</v>
      </c>
      <c r="B48" s="179" t="s">
        <v>1117</v>
      </c>
      <c r="C48" s="180">
        <v>1632.37</v>
      </c>
      <c r="D48" s="180">
        <v>1632.4</v>
      </c>
      <c r="E48" s="181">
        <f t="shared" si="0"/>
        <v>1</v>
      </c>
    </row>
    <row r="49" spans="1:5" ht="45" x14ac:dyDescent="0.25">
      <c r="A49" s="173" t="s">
        <v>1070</v>
      </c>
      <c r="B49" s="175" t="s">
        <v>1118</v>
      </c>
      <c r="C49" s="160">
        <v>393.3</v>
      </c>
      <c r="D49" s="160">
        <f>D50+D53</f>
        <v>126.8</v>
      </c>
      <c r="E49" s="161">
        <f t="shared" si="0"/>
        <v>0.32200000000000001</v>
      </c>
    </row>
    <row r="50" spans="1:5" ht="38.25" x14ac:dyDescent="0.25">
      <c r="A50" s="176" t="s">
        <v>1072</v>
      </c>
      <c r="B50" s="14" t="s">
        <v>1119</v>
      </c>
      <c r="C50" s="160">
        <v>266.5</v>
      </c>
      <c r="D50" s="160"/>
      <c r="E50" s="161">
        <f t="shared" si="0"/>
        <v>0</v>
      </c>
    </row>
    <row r="51" spans="1:5" ht="38.25" x14ac:dyDescent="0.25">
      <c r="A51" s="176" t="s">
        <v>1073</v>
      </c>
      <c r="B51" s="14" t="s">
        <v>1120</v>
      </c>
      <c r="C51" s="160">
        <v>266.5</v>
      </c>
      <c r="D51" s="160"/>
      <c r="E51" s="161">
        <f t="shared" si="0"/>
        <v>0</v>
      </c>
    </row>
    <row r="52" spans="1:5" ht="25.5" x14ac:dyDescent="0.25">
      <c r="A52" s="176" t="s">
        <v>1121</v>
      </c>
      <c r="B52" s="14" t="s">
        <v>1071</v>
      </c>
      <c r="C52" s="160">
        <v>266.5</v>
      </c>
      <c r="D52" s="160"/>
      <c r="E52" s="161">
        <f t="shared" si="0"/>
        <v>0</v>
      </c>
    </row>
    <row r="53" spans="1:5" ht="25.5" x14ac:dyDescent="0.25">
      <c r="A53" s="176" t="s">
        <v>1122</v>
      </c>
      <c r="B53" s="14" t="s">
        <v>1123</v>
      </c>
      <c r="C53" s="160">
        <v>126.8</v>
      </c>
      <c r="D53" s="160">
        <v>126.8</v>
      </c>
      <c r="E53" s="161">
        <f t="shared" si="0"/>
        <v>1</v>
      </c>
    </row>
    <row r="54" spans="1:5" ht="51" x14ac:dyDescent="0.25">
      <c r="A54" s="176" t="s">
        <v>1124</v>
      </c>
      <c r="B54" s="14" t="s">
        <v>1125</v>
      </c>
      <c r="C54" s="160">
        <v>126.8</v>
      </c>
      <c r="D54" s="160">
        <v>126.8</v>
      </c>
      <c r="E54" s="161">
        <f t="shared" si="0"/>
        <v>1</v>
      </c>
    </row>
    <row r="55" spans="1:5" ht="25.5" x14ac:dyDescent="0.25">
      <c r="A55" s="176" t="s">
        <v>1126</v>
      </c>
      <c r="B55" s="14" t="s">
        <v>1127</v>
      </c>
      <c r="C55" s="160">
        <v>126.8</v>
      </c>
      <c r="D55" s="160">
        <v>126.8</v>
      </c>
      <c r="E55" s="161">
        <f t="shared" si="0"/>
        <v>1</v>
      </c>
    </row>
    <row r="56" spans="1:5" ht="75" x14ac:dyDescent="0.25">
      <c r="A56" s="173" t="s">
        <v>1064</v>
      </c>
      <c r="B56" s="175" t="s">
        <v>1128</v>
      </c>
      <c r="C56" s="160">
        <v>14669</v>
      </c>
      <c r="D56" s="160"/>
      <c r="E56" s="161">
        <f t="shared" si="0"/>
        <v>0</v>
      </c>
    </row>
    <row r="57" spans="1:5" ht="25.5" x14ac:dyDescent="0.25">
      <c r="A57" s="176" t="s">
        <v>1066</v>
      </c>
      <c r="B57" s="14" t="s">
        <v>1129</v>
      </c>
      <c r="C57" s="160">
        <v>14669</v>
      </c>
      <c r="D57" s="160"/>
      <c r="E57" s="161">
        <f t="shared" si="0"/>
        <v>0</v>
      </c>
    </row>
    <row r="58" spans="1:5" ht="38.25" x14ac:dyDescent="0.25">
      <c r="A58" s="176" t="s">
        <v>1067</v>
      </c>
      <c r="B58" s="14" t="s">
        <v>1130</v>
      </c>
      <c r="C58" s="160">
        <v>14669</v>
      </c>
      <c r="D58" s="160"/>
      <c r="E58" s="161">
        <f t="shared" si="0"/>
        <v>0</v>
      </c>
    </row>
    <row r="59" spans="1:5" ht="25.5" x14ac:dyDescent="0.25">
      <c r="A59" s="176" t="s">
        <v>1131</v>
      </c>
      <c r="B59" s="14" t="s">
        <v>1065</v>
      </c>
      <c r="C59" s="160">
        <v>14669</v>
      </c>
      <c r="D59" s="160"/>
      <c r="E59" s="161">
        <f t="shared" si="0"/>
        <v>0</v>
      </c>
    </row>
    <row r="60" spans="1:5" ht="60" x14ac:dyDescent="0.25">
      <c r="A60" s="173" t="s">
        <v>1059</v>
      </c>
      <c r="B60" s="175" t="s">
        <v>1132</v>
      </c>
      <c r="C60" s="160">
        <v>4679.3999999999996</v>
      </c>
      <c r="D60" s="160"/>
      <c r="E60" s="161">
        <f t="shared" si="0"/>
        <v>0</v>
      </c>
    </row>
    <row r="61" spans="1:5" ht="51" x14ac:dyDescent="0.25">
      <c r="A61" s="176" t="s">
        <v>1061</v>
      </c>
      <c r="B61" s="14" t="s">
        <v>1133</v>
      </c>
      <c r="C61" s="160">
        <v>4679.3999999999996</v>
      </c>
      <c r="D61" s="160"/>
      <c r="E61" s="161">
        <f t="shared" si="0"/>
        <v>0</v>
      </c>
    </row>
    <row r="62" spans="1:5" ht="25.5" x14ac:dyDescent="0.25">
      <c r="A62" s="176" t="s">
        <v>1134</v>
      </c>
      <c r="B62" s="14" t="s">
        <v>1135</v>
      </c>
      <c r="C62" s="160">
        <v>4679.3999999999996</v>
      </c>
      <c r="D62" s="160"/>
      <c r="E62" s="161">
        <f t="shared" si="0"/>
        <v>0</v>
      </c>
    </row>
    <row r="63" spans="1:5" ht="25.5" x14ac:dyDescent="0.25">
      <c r="A63" s="176" t="s">
        <v>1062</v>
      </c>
      <c r="B63" s="14" t="s">
        <v>1060</v>
      </c>
      <c r="C63" s="160">
        <v>4679.3999999999996</v>
      </c>
      <c r="D63" s="160"/>
      <c r="E63" s="161">
        <f t="shared" si="0"/>
        <v>0</v>
      </c>
    </row>
    <row r="64" spans="1:5" ht="45" x14ac:dyDescent="0.25">
      <c r="A64" s="173" t="s">
        <v>590</v>
      </c>
      <c r="B64" s="175" t="s">
        <v>591</v>
      </c>
      <c r="C64" s="160">
        <v>750</v>
      </c>
      <c r="D64" s="160"/>
      <c r="E64" s="161">
        <f t="shared" si="0"/>
        <v>0</v>
      </c>
    </row>
    <row r="65" spans="1:5" ht="25.5" x14ac:dyDescent="0.25">
      <c r="A65" s="176" t="s">
        <v>592</v>
      </c>
      <c r="B65" s="14" t="s">
        <v>593</v>
      </c>
      <c r="C65" s="160">
        <v>750</v>
      </c>
      <c r="D65" s="160"/>
      <c r="E65" s="161">
        <f t="shared" si="0"/>
        <v>0</v>
      </c>
    </row>
    <row r="66" spans="1:5" ht="25.5" x14ac:dyDescent="0.25">
      <c r="A66" s="176" t="s">
        <v>1136</v>
      </c>
      <c r="B66" s="14" t="s">
        <v>1137</v>
      </c>
      <c r="C66" s="160">
        <v>750</v>
      </c>
      <c r="D66" s="160"/>
      <c r="E66" s="161">
        <f t="shared" si="0"/>
        <v>0</v>
      </c>
    </row>
    <row r="67" spans="1:5" ht="38.25" x14ac:dyDescent="0.25">
      <c r="A67" s="176" t="s">
        <v>594</v>
      </c>
      <c r="B67" s="14" t="s">
        <v>1138</v>
      </c>
      <c r="C67" s="160">
        <v>750</v>
      </c>
      <c r="D67" s="160"/>
      <c r="E67" s="161">
        <f t="shared" si="0"/>
        <v>0</v>
      </c>
    </row>
    <row r="68" spans="1:5" ht="45" x14ac:dyDescent="0.25">
      <c r="A68" s="173" t="s">
        <v>314</v>
      </c>
      <c r="B68" s="175" t="s">
        <v>596</v>
      </c>
      <c r="C68" s="160">
        <v>1150.4000000000001</v>
      </c>
      <c r="D68" s="160">
        <f t="shared" ref="D68:D69" si="1">D69</f>
        <v>119.7</v>
      </c>
      <c r="E68" s="161">
        <f t="shared" si="0"/>
        <v>0.104</v>
      </c>
    </row>
    <row r="69" spans="1:5" ht="25.5" x14ac:dyDescent="0.25">
      <c r="A69" s="176" t="s">
        <v>597</v>
      </c>
      <c r="B69" s="14" t="s">
        <v>598</v>
      </c>
      <c r="C69" s="160">
        <v>1150.4000000000001</v>
      </c>
      <c r="D69" s="160">
        <f t="shared" si="1"/>
        <v>119.7</v>
      </c>
      <c r="E69" s="161">
        <f t="shared" si="0"/>
        <v>0.104</v>
      </c>
    </row>
    <row r="70" spans="1:5" ht="38.25" x14ac:dyDescent="0.25">
      <c r="A70" s="176" t="s">
        <v>599</v>
      </c>
      <c r="B70" s="14" t="s">
        <v>600</v>
      </c>
      <c r="C70" s="160">
        <v>1150.4000000000001</v>
      </c>
      <c r="D70" s="160">
        <f>D71</f>
        <v>119.7</v>
      </c>
      <c r="E70" s="161">
        <f t="shared" si="0"/>
        <v>0.104</v>
      </c>
    </row>
    <row r="71" spans="1:5" ht="25.5" x14ac:dyDescent="0.25">
      <c r="A71" s="176" t="s">
        <v>1160</v>
      </c>
      <c r="B71" s="14" t="s">
        <v>601</v>
      </c>
      <c r="C71" s="168">
        <v>1150.4000000000001</v>
      </c>
      <c r="D71" s="168">
        <v>119.7</v>
      </c>
      <c r="E71" s="169">
        <f t="shared" si="0"/>
        <v>0.104</v>
      </c>
    </row>
    <row r="72" spans="1:5" ht="45" x14ac:dyDescent="0.25">
      <c r="A72" s="173" t="s">
        <v>602</v>
      </c>
      <c r="B72" s="175" t="s">
        <v>603</v>
      </c>
      <c r="C72" s="160">
        <v>12674.3</v>
      </c>
      <c r="D72" s="160">
        <f>D73+D76</f>
        <v>761</v>
      </c>
      <c r="E72" s="161">
        <f t="shared" ref="E72:E135" si="2">ROUND(D72/C72,3)</f>
        <v>0.06</v>
      </c>
    </row>
    <row r="73" spans="1:5" ht="25.5" x14ac:dyDescent="0.25">
      <c r="A73" s="176" t="s">
        <v>1139</v>
      </c>
      <c r="B73" s="14" t="s">
        <v>1140</v>
      </c>
      <c r="C73" s="182">
        <v>2863.3</v>
      </c>
      <c r="D73" s="182"/>
      <c r="E73" s="183">
        <f t="shared" si="2"/>
        <v>0</v>
      </c>
    </row>
    <row r="74" spans="1:5" ht="25.5" x14ac:dyDescent="0.25">
      <c r="A74" s="176" t="s">
        <v>1069</v>
      </c>
      <c r="B74" s="14" t="s">
        <v>1141</v>
      </c>
      <c r="C74" s="182">
        <v>2863.3</v>
      </c>
      <c r="D74" s="182"/>
      <c r="E74" s="183">
        <f t="shared" si="2"/>
        <v>0</v>
      </c>
    </row>
    <row r="75" spans="1:5" ht="38.25" x14ac:dyDescent="0.25">
      <c r="A75" s="176" t="s">
        <v>1142</v>
      </c>
      <c r="B75" s="14" t="s">
        <v>1068</v>
      </c>
      <c r="C75" s="182">
        <v>2863.3</v>
      </c>
      <c r="D75" s="182"/>
      <c r="E75" s="183">
        <f t="shared" si="2"/>
        <v>0</v>
      </c>
    </row>
    <row r="76" spans="1:5" ht="38.25" x14ac:dyDescent="0.25">
      <c r="A76" s="176" t="s">
        <v>604</v>
      </c>
      <c r="B76" s="14" t="s">
        <v>605</v>
      </c>
      <c r="C76" s="160">
        <v>9811</v>
      </c>
      <c r="D76" s="160">
        <f>D77++D78</f>
        <v>761</v>
      </c>
      <c r="E76" s="161">
        <f t="shared" si="2"/>
        <v>7.8E-2</v>
      </c>
    </row>
    <row r="77" spans="1:5" ht="25.5" x14ac:dyDescent="0.25">
      <c r="A77" s="176" t="s">
        <v>1143</v>
      </c>
      <c r="B77" s="14" t="s">
        <v>607</v>
      </c>
      <c r="C77" s="168">
        <v>761</v>
      </c>
      <c r="D77" s="168">
        <v>761</v>
      </c>
      <c r="E77" s="169">
        <f t="shared" si="2"/>
        <v>1</v>
      </c>
    </row>
    <row r="78" spans="1:5" ht="25.5" x14ac:dyDescent="0.25">
      <c r="A78" s="176" t="s">
        <v>606</v>
      </c>
      <c r="B78" s="14" t="s">
        <v>1144</v>
      </c>
      <c r="C78" s="168">
        <v>9050</v>
      </c>
      <c r="D78" s="168">
        <f>D79</f>
        <v>0</v>
      </c>
      <c r="E78" s="169">
        <f t="shared" si="2"/>
        <v>0</v>
      </c>
    </row>
    <row r="79" spans="1:5" x14ac:dyDescent="0.25">
      <c r="A79" s="176" t="s">
        <v>608</v>
      </c>
      <c r="B79" s="14" t="s">
        <v>1063</v>
      </c>
      <c r="C79" s="168">
        <v>9050</v>
      </c>
      <c r="D79" s="168"/>
      <c r="E79" s="169">
        <f t="shared" si="2"/>
        <v>0</v>
      </c>
    </row>
    <row r="80" spans="1:5" ht="45" x14ac:dyDescent="0.25">
      <c r="A80" s="173" t="s">
        <v>609</v>
      </c>
      <c r="B80" s="175" t="s">
        <v>610</v>
      </c>
      <c r="C80" s="160">
        <v>35</v>
      </c>
      <c r="D80" s="160">
        <f t="shared" ref="D80:D81" si="3">D81</f>
        <v>30</v>
      </c>
      <c r="E80" s="161">
        <f t="shared" si="2"/>
        <v>0.85699999999999998</v>
      </c>
    </row>
    <row r="81" spans="1:5" ht="38.25" x14ac:dyDescent="0.25">
      <c r="A81" s="176" t="s">
        <v>611</v>
      </c>
      <c r="B81" s="14" t="s">
        <v>612</v>
      </c>
      <c r="C81" s="160">
        <v>35</v>
      </c>
      <c r="D81" s="160">
        <f t="shared" si="3"/>
        <v>30</v>
      </c>
      <c r="E81" s="161">
        <f t="shared" si="2"/>
        <v>0.85699999999999998</v>
      </c>
    </row>
    <row r="82" spans="1:5" ht="38.25" x14ac:dyDescent="0.25">
      <c r="A82" s="176" t="s">
        <v>613</v>
      </c>
      <c r="B82" s="14" t="s">
        <v>614</v>
      </c>
      <c r="C82" s="168">
        <v>35</v>
      </c>
      <c r="D82" s="168">
        <f>D83</f>
        <v>30</v>
      </c>
      <c r="E82" s="169">
        <f t="shared" si="2"/>
        <v>0.85699999999999998</v>
      </c>
    </row>
    <row r="83" spans="1:5" ht="25.5" x14ac:dyDescent="0.25">
      <c r="A83" s="176" t="s">
        <v>1164</v>
      </c>
      <c r="B83" s="14" t="s">
        <v>615</v>
      </c>
      <c r="C83" s="168">
        <v>35</v>
      </c>
      <c r="D83" s="168">
        <v>30</v>
      </c>
      <c r="E83" s="169">
        <f t="shared" si="2"/>
        <v>0.85699999999999998</v>
      </c>
    </row>
    <row r="84" spans="1:5" ht="75" x14ac:dyDescent="0.25">
      <c r="A84" s="173" t="s">
        <v>618</v>
      </c>
      <c r="B84" s="175" t="s">
        <v>619</v>
      </c>
      <c r="C84" s="160">
        <v>250</v>
      </c>
      <c r="D84" s="160"/>
      <c r="E84" s="161">
        <f t="shared" si="2"/>
        <v>0</v>
      </c>
    </row>
    <row r="85" spans="1:5" ht="38.25" x14ac:dyDescent="0.25">
      <c r="A85" s="176" t="s">
        <v>620</v>
      </c>
      <c r="B85" s="14" t="s">
        <v>621</v>
      </c>
      <c r="C85" s="160">
        <v>250</v>
      </c>
      <c r="D85" s="160"/>
      <c r="E85" s="161">
        <f t="shared" si="2"/>
        <v>0</v>
      </c>
    </row>
    <row r="86" spans="1:5" ht="38.25" x14ac:dyDescent="0.25">
      <c r="A86" s="176" t="s">
        <v>622</v>
      </c>
      <c r="B86" s="14" t="s">
        <v>623</v>
      </c>
      <c r="C86" s="160">
        <v>250</v>
      </c>
      <c r="D86" s="160"/>
      <c r="E86" s="161">
        <f t="shared" si="2"/>
        <v>0</v>
      </c>
    </row>
    <row r="87" spans="1:5" ht="38.25" x14ac:dyDescent="0.25">
      <c r="A87" s="176" t="s">
        <v>1145</v>
      </c>
      <c r="B87" s="14" t="s">
        <v>624</v>
      </c>
      <c r="C87" s="168">
        <v>250</v>
      </c>
      <c r="D87" s="168"/>
      <c r="E87" s="169">
        <f t="shared" si="2"/>
        <v>0</v>
      </c>
    </row>
    <row r="88" spans="1:5" ht="60" x14ac:dyDescent="0.25">
      <c r="A88" s="173" t="s">
        <v>625</v>
      </c>
      <c r="B88" s="175" t="s">
        <v>626</v>
      </c>
      <c r="C88" s="160">
        <v>250</v>
      </c>
      <c r="D88" s="160"/>
      <c r="E88" s="161">
        <f t="shared" si="2"/>
        <v>0</v>
      </c>
    </row>
    <row r="89" spans="1:5" ht="63.75" x14ac:dyDescent="0.25">
      <c r="A89" s="176" t="s">
        <v>1146</v>
      </c>
      <c r="B89" s="14" t="s">
        <v>1147</v>
      </c>
      <c r="C89" s="160">
        <v>250</v>
      </c>
      <c r="D89" s="160"/>
      <c r="E89" s="161">
        <f t="shared" si="2"/>
        <v>0</v>
      </c>
    </row>
    <row r="90" spans="1:5" ht="25.5" x14ac:dyDescent="0.25">
      <c r="A90" s="176" t="s">
        <v>1148</v>
      </c>
      <c r="B90" s="14" t="s">
        <v>1058</v>
      </c>
      <c r="C90" s="160">
        <v>250</v>
      </c>
      <c r="D90" s="160"/>
      <c r="E90" s="161">
        <f t="shared" si="2"/>
        <v>0</v>
      </c>
    </row>
    <row r="91" spans="1:5" ht="45" x14ac:dyDescent="0.25">
      <c r="A91" s="173" t="s">
        <v>629</v>
      </c>
      <c r="B91" s="175" t="s">
        <v>630</v>
      </c>
      <c r="C91" s="160">
        <v>2837.1000000000004</v>
      </c>
      <c r="D91" s="160">
        <f>SUM(D92:D93)</f>
        <v>1345.8000000000002</v>
      </c>
      <c r="E91" s="161">
        <f t="shared" si="2"/>
        <v>0.47399999999999998</v>
      </c>
    </row>
    <row r="92" spans="1:5" ht="76.5" x14ac:dyDescent="0.25">
      <c r="A92" s="176" t="s">
        <v>631</v>
      </c>
      <c r="B92" s="14" t="s">
        <v>632</v>
      </c>
      <c r="C92" s="168">
        <v>1091.7</v>
      </c>
      <c r="D92" s="168">
        <v>778.6</v>
      </c>
      <c r="E92" s="169">
        <f t="shared" si="2"/>
        <v>0.71299999999999997</v>
      </c>
    </row>
    <row r="93" spans="1:5" ht="25.5" x14ac:dyDescent="0.25">
      <c r="A93" s="176" t="s">
        <v>1165</v>
      </c>
      <c r="B93" s="14" t="s">
        <v>633</v>
      </c>
      <c r="C93" s="168">
        <v>1745.4</v>
      </c>
      <c r="D93" s="168">
        <v>567.20000000000005</v>
      </c>
      <c r="E93" s="169">
        <f t="shared" si="2"/>
        <v>0.32500000000000001</v>
      </c>
    </row>
    <row r="94" spans="1:5" ht="45" x14ac:dyDescent="0.25">
      <c r="A94" s="11" t="s">
        <v>311</v>
      </c>
      <c r="B94" s="175" t="s">
        <v>368</v>
      </c>
      <c r="C94" s="160">
        <v>9528.8000000000011</v>
      </c>
      <c r="D94" s="160">
        <f>D95</f>
        <v>4805.3</v>
      </c>
      <c r="E94" s="161">
        <f t="shared" si="2"/>
        <v>0.504</v>
      </c>
    </row>
    <row r="95" spans="1:5" ht="30" x14ac:dyDescent="0.25">
      <c r="A95" s="11" t="s">
        <v>369</v>
      </c>
      <c r="B95" s="175" t="s">
        <v>370</v>
      </c>
      <c r="C95" s="160">
        <v>9528.8000000000011</v>
      </c>
      <c r="D95" s="160">
        <f>D96</f>
        <v>4805.3</v>
      </c>
      <c r="E95" s="161">
        <f t="shared" si="2"/>
        <v>0.504</v>
      </c>
    </row>
    <row r="96" spans="1:5" x14ac:dyDescent="0.25">
      <c r="A96" s="184" t="s">
        <v>371</v>
      </c>
      <c r="B96" s="175" t="s">
        <v>372</v>
      </c>
      <c r="C96" s="160">
        <v>9528.8000000000011</v>
      </c>
      <c r="D96" s="160">
        <v>4805.3</v>
      </c>
      <c r="E96" s="161">
        <f t="shared" si="2"/>
        <v>0.504</v>
      </c>
    </row>
    <row r="97" spans="1:5" ht="45" x14ac:dyDescent="0.25">
      <c r="A97" s="173" t="s">
        <v>375</v>
      </c>
      <c r="B97" s="175" t="s">
        <v>376</v>
      </c>
      <c r="C97" s="160">
        <v>8389.7000000000007</v>
      </c>
      <c r="D97" s="160">
        <f>D98+D101+D104</f>
        <v>3501</v>
      </c>
      <c r="E97" s="161">
        <f t="shared" si="2"/>
        <v>0.41699999999999998</v>
      </c>
    </row>
    <row r="98" spans="1:5" ht="45" x14ac:dyDescent="0.25">
      <c r="A98" s="173" t="s">
        <v>377</v>
      </c>
      <c r="B98" s="175" t="s">
        <v>378</v>
      </c>
      <c r="C98" s="160">
        <v>2267.9</v>
      </c>
      <c r="D98" s="160">
        <f>SUM(D99:D100)</f>
        <v>0</v>
      </c>
      <c r="E98" s="161">
        <f t="shared" si="2"/>
        <v>0</v>
      </c>
    </row>
    <row r="99" spans="1:5" x14ac:dyDescent="0.25">
      <c r="A99" s="176" t="s">
        <v>379</v>
      </c>
      <c r="B99" s="175" t="s">
        <v>380</v>
      </c>
      <c r="C99" s="160">
        <v>2197.9</v>
      </c>
      <c r="D99" s="160"/>
      <c r="E99" s="161">
        <f t="shared" si="2"/>
        <v>0</v>
      </c>
    </row>
    <row r="100" spans="1:5" ht="25.5" x14ac:dyDescent="0.25">
      <c r="A100" s="176" t="s">
        <v>1102</v>
      </c>
      <c r="B100" s="175" t="s">
        <v>1103</v>
      </c>
      <c r="C100" s="160">
        <v>70</v>
      </c>
      <c r="D100" s="160"/>
      <c r="E100" s="161">
        <f t="shared" si="2"/>
        <v>0</v>
      </c>
    </row>
    <row r="101" spans="1:5" ht="45" x14ac:dyDescent="0.25">
      <c r="A101" s="173" t="s">
        <v>383</v>
      </c>
      <c r="B101" s="175" t="s">
        <v>384</v>
      </c>
      <c r="C101" s="160">
        <v>1519.5</v>
      </c>
      <c r="D101" s="160">
        <f>SUM(D102:D103)</f>
        <v>1358</v>
      </c>
      <c r="E101" s="161">
        <f t="shared" si="2"/>
        <v>0.89400000000000002</v>
      </c>
    </row>
    <row r="102" spans="1:5" x14ac:dyDescent="0.25">
      <c r="A102" s="176" t="s">
        <v>385</v>
      </c>
      <c r="B102" s="175" t="s">
        <v>386</v>
      </c>
      <c r="C102" s="160">
        <v>1515.5</v>
      </c>
      <c r="D102" s="160">
        <v>1358</v>
      </c>
      <c r="E102" s="161">
        <f t="shared" si="2"/>
        <v>0.89600000000000002</v>
      </c>
    </row>
    <row r="103" spans="1:5" x14ac:dyDescent="0.25">
      <c r="A103" s="176" t="s">
        <v>387</v>
      </c>
      <c r="B103" s="175" t="s">
        <v>388</v>
      </c>
      <c r="C103" s="160">
        <v>4</v>
      </c>
      <c r="D103" s="160"/>
      <c r="E103" s="161">
        <f t="shared" si="2"/>
        <v>0</v>
      </c>
    </row>
    <row r="104" spans="1:5" ht="30" x14ac:dyDescent="0.25">
      <c r="A104" s="173" t="s">
        <v>389</v>
      </c>
      <c r="B104" s="175" t="s">
        <v>390</v>
      </c>
      <c r="C104" s="160">
        <v>4602.3</v>
      </c>
      <c r="D104" s="160">
        <f>SUM(D105:D108)</f>
        <v>2143</v>
      </c>
      <c r="E104" s="161">
        <f t="shared" si="2"/>
        <v>0.46600000000000003</v>
      </c>
    </row>
    <row r="105" spans="1:5" ht="25.5" x14ac:dyDescent="0.25">
      <c r="A105" s="176" t="s">
        <v>391</v>
      </c>
      <c r="B105" s="175" t="s">
        <v>392</v>
      </c>
      <c r="C105" s="160">
        <v>2355.9</v>
      </c>
      <c r="D105" s="160">
        <v>1199.5999999999999</v>
      </c>
      <c r="E105" s="161">
        <f t="shared" si="2"/>
        <v>0.50900000000000001</v>
      </c>
    </row>
    <row r="106" spans="1:5" ht="25.5" x14ac:dyDescent="0.25">
      <c r="A106" s="176" t="s">
        <v>393</v>
      </c>
      <c r="B106" s="175" t="s">
        <v>394</v>
      </c>
      <c r="C106" s="160">
        <v>1426.3</v>
      </c>
      <c r="D106" s="160">
        <v>885.2</v>
      </c>
      <c r="E106" s="161">
        <f t="shared" si="2"/>
        <v>0.621</v>
      </c>
    </row>
    <row r="107" spans="1:5" ht="51" x14ac:dyDescent="0.25">
      <c r="A107" s="176" t="s">
        <v>1021</v>
      </c>
      <c r="B107" s="175" t="s">
        <v>1022</v>
      </c>
      <c r="C107" s="160">
        <v>423.8</v>
      </c>
      <c r="D107" s="160">
        <v>58.2</v>
      </c>
      <c r="E107" s="161">
        <f t="shared" si="2"/>
        <v>0.13700000000000001</v>
      </c>
    </row>
    <row r="108" spans="1:5" ht="38.25" x14ac:dyDescent="0.25">
      <c r="A108" s="176" t="s">
        <v>1104</v>
      </c>
      <c r="B108" s="175" t="s">
        <v>1105</v>
      </c>
      <c r="C108" s="160">
        <v>396.30000000000007</v>
      </c>
      <c r="D108" s="160"/>
      <c r="E108" s="161">
        <f t="shared" si="2"/>
        <v>0</v>
      </c>
    </row>
    <row r="109" spans="1:5" ht="45" x14ac:dyDescent="0.25">
      <c r="A109" s="11" t="s">
        <v>395</v>
      </c>
      <c r="B109" s="175" t="s">
        <v>396</v>
      </c>
      <c r="C109" s="160">
        <v>870</v>
      </c>
      <c r="D109" s="160">
        <f>D110+D113</f>
        <v>367.4</v>
      </c>
      <c r="E109" s="161">
        <f t="shared" si="2"/>
        <v>0.42199999999999999</v>
      </c>
    </row>
    <row r="110" spans="1:5" ht="30" x14ac:dyDescent="0.25">
      <c r="A110" s="11" t="s">
        <v>397</v>
      </c>
      <c r="B110" s="175" t="s">
        <v>398</v>
      </c>
      <c r="C110" s="160">
        <v>710</v>
      </c>
      <c r="D110" s="160">
        <f>SUM(D111:D112)</f>
        <v>327</v>
      </c>
      <c r="E110" s="161">
        <f t="shared" si="2"/>
        <v>0.46100000000000002</v>
      </c>
    </row>
    <row r="111" spans="1:5" ht="25.5" x14ac:dyDescent="0.25">
      <c r="A111" s="184" t="s">
        <v>399</v>
      </c>
      <c r="B111" s="175" t="s">
        <v>400</v>
      </c>
      <c r="C111" s="160">
        <v>402.1</v>
      </c>
      <c r="D111" s="160">
        <v>173.6</v>
      </c>
      <c r="E111" s="161">
        <f t="shared" si="2"/>
        <v>0.432</v>
      </c>
    </row>
    <row r="112" spans="1:5" ht="25.5" x14ac:dyDescent="0.25">
      <c r="A112" s="184" t="s">
        <v>405</v>
      </c>
      <c r="B112" s="175" t="s">
        <v>406</v>
      </c>
      <c r="C112" s="160">
        <v>307.89999999999998</v>
      </c>
      <c r="D112" s="160">
        <v>153.4</v>
      </c>
      <c r="E112" s="161">
        <f t="shared" si="2"/>
        <v>0.498</v>
      </c>
    </row>
    <row r="113" spans="1:5" ht="30" x14ac:dyDescent="0.25">
      <c r="A113" s="11" t="s">
        <v>409</v>
      </c>
      <c r="B113" s="175" t="s">
        <v>410</v>
      </c>
      <c r="C113" s="160">
        <v>160</v>
      </c>
      <c r="D113" s="160">
        <f>D114</f>
        <v>40.4</v>
      </c>
      <c r="E113" s="161">
        <f t="shared" si="2"/>
        <v>0.253</v>
      </c>
    </row>
    <row r="114" spans="1:5" x14ac:dyDescent="0.25">
      <c r="A114" s="184" t="s">
        <v>387</v>
      </c>
      <c r="B114" s="175" t="s">
        <v>411</v>
      </c>
      <c r="C114" s="160">
        <v>160</v>
      </c>
      <c r="D114" s="160">
        <v>40.4</v>
      </c>
      <c r="E114" s="161">
        <f t="shared" si="2"/>
        <v>0.253</v>
      </c>
    </row>
    <row r="115" spans="1:5" ht="105" x14ac:dyDescent="0.25">
      <c r="A115" s="11" t="s">
        <v>412</v>
      </c>
      <c r="B115" s="175" t="s">
        <v>413</v>
      </c>
      <c r="C115" s="160">
        <v>962.6</v>
      </c>
      <c r="D115" s="160">
        <f>D116+D119</f>
        <v>269</v>
      </c>
      <c r="E115" s="161">
        <f t="shared" si="2"/>
        <v>0.27900000000000003</v>
      </c>
    </row>
    <row r="116" spans="1:5" ht="75" x14ac:dyDescent="0.25">
      <c r="A116" s="11" t="s">
        <v>414</v>
      </c>
      <c r="B116" s="175" t="s">
        <v>415</v>
      </c>
      <c r="C116" s="160">
        <v>782.6</v>
      </c>
      <c r="D116" s="160">
        <f>SUM(D117:D118)</f>
        <v>199</v>
      </c>
      <c r="E116" s="161">
        <f t="shared" si="2"/>
        <v>0.254</v>
      </c>
    </row>
    <row r="117" spans="1:5" x14ac:dyDescent="0.25">
      <c r="A117" s="184" t="s">
        <v>416</v>
      </c>
      <c r="B117" s="175" t="s">
        <v>417</v>
      </c>
      <c r="C117" s="160">
        <v>502.1</v>
      </c>
      <c r="D117" s="160">
        <v>199</v>
      </c>
      <c r="E117" s="161">
        <f t="shared" si="2"/>
        <v>0.39600000000000002</v>
      </c>
    </row>
    <row r="118" spans="1:5" ht="25.5" x14ac:dyDescent="0.25">
      <c r="A118" s="184" t="s">
        <v>418</v>
      </c>
      <c r="B118" s="175" t="s">
        <v>419</v>
      </c>
      <c r="C118" s="160">
        <v>280.5</v>
      </c>
      <c r="D118" s="160"/>
      <c r="E118" s="161">
        <f t="shared" si="2"/>
        <v>0</v>
      </c>
    </row>
    <row r="119" spans="1:5" ht="45" x14ac:dyDescent="0.25">
      <c r="A119" s="11" t="s">
        <v>420</v>
      </c>
      <c r="B119" s="175" t="s">
        <v>421</v>
      </c>
      <c r="C119" s="160">
        <v>180</v>
      </c>
      <c r="D119" s="160">
        <f>D120</f>
        <v>70</v>
      </c>
      <c r="E119" s="161">
        <f t="shared" si="2"/>
        <v>0.38900000000000001</v>
      </c>
    </row>
    <row r="120" spans="1:5" x14ac:dyDescent="0.25">
      <c r="A120" s="184" t="s">
        <v>422</v>
      </c>
      <c r="B120" s="175" t="s">
        <v>423</v>
      </c>
      <c r="C120" s="160">
        <v>180</v>
      </c>
      <c r="D120" s="160">
        <v>70</v>
      </c>
      <c r="E120" s="161">
        <f t="shared" si="2"/>
        <v>0.38900000000000001</v>
      </c>
    </row>
    <row r="121" spans="1:5" ht="45" x14ac:dyDescent="0.25">
      <c r="A121" s="11" t="s">
        <v>1166</v>
      </c>
      <c r="B121" s="175" t="s">
        <v>424</v>
      </c>
      <c r="C121" s="160">
        <v>333.2</v>
      </c>
      <c r="D121" s="160">
        <f>D122+D125</f>
        <v>70</v>
      </c>
      <c r="E121" s="161">
        <f t="shared" si="2"/>
        <v>0.21</v>
      </c>
    </row>
    <row r="122" spans="1:5" ht="30" x14ac:dyDescent="0.25">
      <c r="A122" s="11" t="s">
        <v>425</v>
      </c>
      <c r="B122" s="175" t="s">
        <v>426</v>
      </c>
      <c r="C122" s="160">
        <v>190</v>
      </c>
      <c r="D122" s="160">
        <f>SUM(D123:D124)</f>
        <v>70</v>
      </c>
      <c r="E122" s="161">
        <f t="shared" si="2"/>
        <v>0.36799999999999999</v>
      </c>
    </row>
    <row r="123" spans="1:5" ht="25.5" x14ac:dyDescent="0.25">
      <c r="A123" s="184" t="s">
        <v>405</v>
      </c>
      <c r="B123" s="175" t="s">
        <v>429</v>
      </c>
      <c r="C123" s="160">
        <v>120</v>
      </c>
      <c r="D123" s="160">
        <v>70</v>
      </c>
      <c r="E123" s="161">
        <f t="shared" si="2"/>
        <v>0.58299999999999996</v>
      </c>
    </row>
    <row r="124" spans="1:5" ht="25.5" x14ac:dyDescent="0.25">
      <c r="A124" s="184" t="s">
        <v>427</v>
      </c>
      <c r="B124" s="175" t="s">
        <v>428</v>
      </c>
      <c r="C124" s="160">
        <v>70</v>
      </c>
      <c r="D124" s="160"/>
      <c r="E124" s="161">
        <f t="shared" si="2"/>
        <v>0</v>
      </c>
    </row>
    <row r="125" spans="1:5" ht="45" x14ac:dyDescent="0.25">
      <c r="A125" s="11" t="s">
        <v>430</v>
      </c>
      <c r="B125" s="175" t="s">
        <v>431</v>
      </c>
      <c r="C125" s="160">
        <v>143.19999999999999</v>
      </c>
      <c r="D125" s="160">
        <f>D126</f>
        <v>0</v>
      </c>
      <c r="E125" s="161">
        <f t="shared" si="2"/>
        <v>0</v>
      </c>
    </row>
    <row r="126" spans="1:5" x14ac:dyDescent="0.25">
      <c r="A126" s="184" t="s">
        <v>387</v>
      </c>
      <c r="B126" s="175" t="s">
        <v>432</v>
      </c>
      <c r="C126" s="160">
        <v>143.19999999999999</v>
      </c>
      <c r="D126" s="160"/>
      <c r="E126" s="161">
        <f t="shared" si="2"/>
        <v>0</v>
      </c>
    </row>
    <row r="127" spans="1:5" ht="45" x14ac:dyDescent="0.25">
      <c r="A127" s="11" t="s">
        <v>1023</v>
      </c>
      <c r="B127" s="185" t="s">
        <v>1024</v>
      </c>
      <c r="C127" s="160">
        <v>944.49999999999989</v>
      </c>
      <c r="D127" s="160">
        <f>D128</f>
        <v>0</v>
      </c>
      <c r="E127" s="161">
        <f t="shared" si="2"/>
        <v>0</v>
      </c>
    </row>
    <row r="128" spans="1:5" ht="45" x14ac:dyDescent="0.25">
      <c r="A128" s="11" t="s">
        <v>1025</v>
      </c>
      <c r="B128" s="185" t="s">
        <v>1026</v>
      </c>
      <c r="C128" s="160">
        <v>944.49999999999989</v>
      </c>
      <c r="D128" s="160">
        <f>D129</f>
        <v>0</v>
      </c>
      <c r="E128" s="161">
        <f t="shared" si="2"/>
        <v>0</v>
      </c>
    </row>
    <row r="129" spans="1:5" ht="25.5" x14ac:dyDescent="0.25">
      <c r="A129" s="184" t="s">
        <v>1027</v>
      </c>
      <c r="B129" s="185" t="s">
        <v>1028</v>
      </c>
      <c r="C129" s="160">
        <v>944.49999999999989</v>
      </c>
      <c r="D129" s="160"/>
      <c r="E129" s="161">
        <f t="shared" si="2"/>
        <v>0</v>
      </c>
    </row>
    <row r="130" spans="1:5" ht="75" x14ac:dyDescent="0.25">
      <c r="A130" s="11" t="s">
        <v>1106</v>
      </c>
      <c r="B130" s="185" t="s">
        <v>433</v>
      </c>
      <c r="C130" s="160">
        <v>214</v>
      </c>
      <c r="D130" s="160">
        <f>D131</f>
        <v>214</v>
      </c>
      <c r="E130" s="161">
        <f t="shared" si="2"/>
        <v>1</v>
      </c>
    </row>
    <row r="131" spans="1:5" ht="45" x14ac:dyDescent="0.25">
      <c r="A131" s="11" t="s">
        <v>434</v>
      </c>
      <c r="B131" s="185" t="s">
        <v>435</v>
      </c>
      <c r="C131" s="160">
        <v>214</v>
      </c>
      <c r="D131" s="160">
        <f>D132</f>
        <v>214</v>
      </c>
      <c r="E131" s="161">
        <f t="shared" si="2"/>
        <v>1</v>
      </c>
    </row>
    <row r="132" spans="1:5" ht="38.25" x14ac:dyDescent="0.25">
      <c r="A132" s="184" t="s">
        <v>436</v>
      </c>
      <c r="B132" s="185" t="s">
        <v>437</v>
      </c>
      <c r="C132" s="160">
        <v>214</v>
      </c>
      <c r="D132" s="160">
        <v>214</v>
      </c>
      <c r="E132" s="161">
        <f t="shared" si="2"/>
        <v>1</v>
      </c>
    </row>
    <row r="133" spans="1:5" ht="45" x14ac:dyDescent="0.25">
      <c r="A133" s="11" t="s">
        <v>1029</v>
      </c>
      <c r="B133" s="175" t="s">
        <v>1030</v>
      </c>
      <c r="C133" s="160">
        <v>132.6</v>
      </c>
      <c r="D133" s="160">
        <f>D134</f>
        <v>1</v>
      </c>
      <c r="E133" s="161">
        <f t="shared" si="2"/>
        <v>8.0000000000000002E-3</v>
      </c>
    </row>
    <row r="134" spans="1:5" ht="30" x14ac:dyDescent="0.25">
      <c r="A134" s="11" t="s">
        <v>1031</v>
      </c>
      <c r="B134" s="175" t="s">
        <v>1032</v>
      </c>
      <c r="C134" s="160">
        <v>132.6</v>
      </c>
      <c r="D134" s="160">
        <f>D135</f>
        <v>1</v>
      </c>
      <c r="E134" s="161">
        <f t="shared" si="2"/>
        <v>8.0000000000000002E-3</v>
      </c>
    </row>
    <row r="135" spans="1:5" ht="25.5" x14ac:dyDescent="0.25">
      <c r="A135" s="184" t="s">
        <v>1033</v>
      </c>
      <c r="B135" s="175" t="s">
        <v>1034</v>
      </c>
      <c r="C135" s="160">
        <v>132.6</v>
      </c>
      <c r="D135" s="160">
        <v>1</v>
      </c>
      <c r="E135" s="161">
        <f t="shared" si="2"/>
        <v>8.0000000000000002E-3</v>
      </c>
    </row>
    <row r="136" spans="1:5" ht="45" x14ac:dyDescent="0.25">
      <c r="A136" s="11" t="s">
        <v>438</v>
      </c>
      <c r="B136" s="175" t="s">
        <v>439</v>
      </c>
      <c r="C136" s="160">
        <v>910</v>
      </c>
      <c r="D136" s="160">
        <f>D137+D141</f>
        <v>550</v>
      </c>
      <c r="E136" s="161">
        <f t="shared" ref="E136:E199" si="4">ROUND(D136/C136,3)</f>
        <v>0.60399999999999998</v>
      </c>
    </row>
    <row r="137" spans="1:5" ht="30" x14ac:dyDescent="0.25">
      <c r="A137" s="11" t="s">
        <v>1035</v>
      </c>
      <c r="B137" s="175" t="s">
        <v>1036</v>
      </c>
      <c r="C137" s="160">
        <v>710</v>
      </c>
      <c r="D137" s="160">
        <f>D138</f>
        <v>400</v>
      </c>
      <c r="E137" s="161">
        <f t="shared" si="4"/>
        <v>0.56299999999999994</v>
      </c>
    </row>
    <row r="138" spans="1:5" ht="45" x14ac:dyDescent="0.25">
      <c r="A138" s="11" t="s">
        <v>1037</v>
      </c>
      <c r="B138" s="175" t="s">
        <v>1038</v>
      </c>
      <c r="C138" s="160">
        <v>710</v>
      </c>
      <c r="D138" s="160">
        <f>SUM(D139:D140)</f>
        <v>400</v>
      </c>
      <c r="E138" s="161">
        <f t="shared" si="4"/>
        <v>0.56299999999999994</v>
      </c>
    </row>
    <row r="139" spans="1:5" ht="25.5" x14ac:dyDescent="0.25">
      <c r="A139" s="184" t="s">
        <v>405</v>
      </c>
      <c r="B139" s="175" t="s">
        <v>1039</v>
      </c>
      <c r="C139" s="160">
        <v>650</v>
      </c>
      <c r="D139" s="160">
        <v>400</v>
      </c>
      <c r="E139" s="161">
        <f t="shared" si="4"/>
        <v>0.61499999999999999</v>
      </c>
    </row>
    <row r="140" spans="1:5" ht="25.5" x14ac:dyDescent="0.25">
      <c r="A140" s="184" t="s">
        <v>440</v>
      </c>
      <c r="B140" s="175" t="s">
        <v>1040</v>
      </c>
      <c r="C140" s="160">
        <v>60</v>
      </c>
      <c r="D140" s="160"/>
      <c r="E140" s="161">
        <f t="shared" si="4"/>
        <v>0</v>
      </c>
    </row>
    <row r="141" spans="1:5" ht="30" x14ac:dyDescent="0.25">
      <c r="A141" s="11" t="s">
        <v>1041</v>
      </c>
      <c r="B141" s="175" t="s">
        <v>1042</v>
      </c>
      <c r="C141" s="160">
        <v>200</v>
      </c>
      <c r="D141" s="160">
        <f>D142</f>
        <v>150</v>
      </c>
      <c r="E141" s="161">
        <f t="shared" si="4"/>
        <v>0.75</v>
      </c>
    </row>
    <row r="142" spans="1:5" ht="30" x14ac:dyDescent="0.25">
      <c r="A142" s="11" t="s">
        <v>1043</v>
      </c>
      <c r="B142" s="175" t="s">
        <v>1044</v>
      </c>
      <c r="C142" s="160">
        <v>200</v>
      </c>
      <c r="D142" s="160">
        <f>SUM(D143:D144)</f>
        <v>150</v>
      </c>
      <c r="E142" s="161">
        <f t="shared" si="4"/>
        <v>0.75</v>
      </c>
    </row>
    <row r="143" spans="1:5" x14ac:dyDescent="0.25">
      <c r="A143" s="184" t="s">
        <v>387</v>
      </c>
      <c r="B143" s="175" t="s">
        <v>1045</v>
      </c>
      <c r="C143" s="160">
        <v>50</v>
      </c>
      <c r="D143" s="160">
        <v>50</v>
      </c>
      <c r="E143" s="161">
        <f t="shared" si="4"/>
        <v>1</v>
      </c>
    </row>
    <row r="144" spans="1:5" x14ac:dyDescent="0.25">
      <c r="A144" s="184" t="s">
        <v>441</v>
      </c>
      <c r="B144" s="175" t="s">
        <v>1046</v>
      </c>
      <c r="C144" s="160">
        <v>150</v>
      </c>
      <c r="D144" s="160">
        <v>100</v>
      </c>
      <c r="E144" s="161">
        <f t="shared" si="4"/>
        <v>0.66700000000000004</v>
      </c>
    </row>
    <row r="145" spans="1:5" ht="45" x14ac:dyDescent="0.25">
      <c r="A145" s="11" t="s">
        <v>442</v>
      </c>
      <c r="B145" s="175" t="s">
        <v>443</v>
      </c>
      <c r="C145" s="160">
        <v>4947.1000000000004</v>
      </c>
      <c r="D145" s="160">
        <f>D146+D149</f>
        <v>4145.7</v>
      </c>
      <c r="E145" s="161">
        <f t="shared" si="4"/>
        <v>0.83799999999999997</v>
      </c>
    </row>
    <row r="146" spans="1:5" ht="30" x14ac:dyDescent="0.25">
      <c r="A146" s="11" t="s">
        <v>444</v>
      </c>
      <c r="B146" s="175" t="s">
        <v>445</v>
      </c>
      <c r="C146" s="160">
        <v>3322.4</v>
      </c>
      <c r="D146" s="160">
        <f>SUM(D147:D148)</f>
        <v>2569.1</v>
      </c>
      <c r="E146" s="161">
        <f t="shared" si="4"/>
        <v>0.77300000000000002</v>
      </c>
    </row>
    <row r="147" spans="1:5" x14ac:dyDescent="0.25">
      <c r="A147" s="184" t="s">
        <v>446</v>
      </c>
      <c r="B147" s="175" t="s">
        <v>447</v>
      </c>
      <c r="C147" s="160">
        <v>3170.5</v>
      </c>
      <c r="D147" s="160">
        <v>2539.1</v>
      </c>
      <c r="E147" s="161">
        <f t="shared" si="4"/>
        <v>0.80100000000000005</v>
      </c>
    </row>
    <row r="148" spans="1:5" ht="25.5" x14ac:dyDescent="0.25">
      <c r="A148" s="184" t="s">
        <v>448</v>
      </c>
      <c r="B148" s="175" t="s">
        <v>449</v>
      </c>
      <c r="C148" s="160">
        <v>151.9</v>
      </c>
      <c r="D148" s="160">
        <v>30</v>
      </c>
      <c r="E148" s="161">
        <f t="shared" si="4"/>
        <v>0.19700000000000001</v>
      </c>
    </row>
    <row r="149" spans="1:5" ht="30" x14ac:dyDescent="0.25">
      <c r="A149" s="11" t="s">
        <v>450</v>
      </c>
      <c r="B149" s="175" t="s">
        <v>451</v>
      </c>
      <c r="C149" s="160">
        <v>1624.6999999999998</v>
      </c>
      <c r="D149" s="160">
        <f>D150</f>
        <v>1576.6</v>
      </c>
      <c r="E149" s="161">
        <f t="shared" si="4"/>
        <v>0.97</v>
      </c>
    </row>
    <row r="150" spans="1:5" x14ac:dyDescent="0.25">
      <c r="A150" s="184" t="s">
        <v>452</v>
      </c>
      <c r="B150" s="175" t="s">
        <v>453</v>
      </c>
      <c r="C150" s="168">
        <v>1624.6999999999998</v>
      </c>
      <c r="D150" s="168">
        <v>1576.6</v>
      </c>
      <c r="E150" s="169">
        <f t="shared" si="4"/>
        <v>0.97</v>
      </c>
    </row>
    <row r="151" spans="1:5" ht="45" x14ac:dyDescent="0.25">
      <c r="A151" s="11" t="s">
        <v>454</v>
      </c>
      <c r="B151" s="175" t="s">
        <v>455</v>
      </c>
      <c r="C151" s="160">
        <v>230</v>
      </c>
      <c r="D151" s="160">
        <f>D152</f>
        <v>28</v>
      </c>
      <c r="E151" s="161">
        <f t="shared" si="4"/>
        <v>0.122</v>
      </c>
    </row>
    <row r="152" spans="1:5" ht="45.75" customHeight="1" x14ac:dyDescent="0.25">
      <c r="A152" s="11" t="s">
        <v>456</v>
      </c>
      <c r="B152" s="175" t="s">
        <v>457</v>
      </c>
      <c r="C152" s="160">
        <v>230</v>
      </c>
      <c r="D152" s="160">
        <f>SUM(D153:D154)</f>
        <v>28</v>
      </c>
      <c r="E152" s="161">
        <f t="shared" si="4"/>
        <v>0.122</v>
      </c>
    </row>
    <row r="153" spans="1:5" x14ac:dyDescent="0.25">
      <c r="A153" s="184" t="s">
        <v>458</v>
      </c>
      <c r="B153" s="175" t="s">
        <v>459</v>
      </c>
      <c r="C153" s="160">
        <v>120</v>
      </c>
      <c r="D153" s="160">
        <v>5</v>
      </c>
      <c r="E153" s="161">
        <f t="shared" si="4"/>
        <v>4.2000000000000003E-2</v>
      </c>
    </row>
    <row r="154" spans="1:5" x14ac:dyDescent="0.25">
      <c r="A154" s="184" t="s">
        <v>460</v>
      </c>
      <c r="B154" s="175" t="s">
        <v>461</v>
      </c>
      <c r="C154" s="160">
        <v>110</v>
      </c>
      <c r="D154" s="160">
        <v>23</v>
      </c>
      <c r="E154" s="161">
        <f t="shared" si="4"/>
        <v>0.20899999999999999</v>
      </c>
    </row>
    <row r="155" spans="1:5" ht="60" x14ac:dyDescent="0.25">
      <c r="A155" s="11" t="s">
        <v>462</v>
      </c>
      <c r="B155" s="175" t="s">
        <v>463</v>
      </c>
      <c r="C155" s="160">
        <v>399</v>
      </c>
      <c r="D155" s="160">
        <f>D156</f>
        <v>80.400000000000006</v>
      </c>
      <c r="E155" s="161">
        <f t="shared" si="4"/>
        <v>0.20200000000000001</v>
      </c>
    </row>
    <row r="156" spans="1:5" ht="45" x14ac:dyDescent="0.25">
      <c r="A156" s="11" t="s">
        <v>464</v>
      </c>
      <c r="B156" s="175" t="s">
        <v>465</v>
      </c>
      <c r="C156" s="160">
        <v>399</v>
      </c>
      <c r="D156" s="160">
        <f>D157</f>
        <v>80.400000000000006</v>
      </c>
      <c r="E156" s="161">
        <f t="shared" si="4"/>
        <v>0.20200000000000001</v>
      </c>
    </row>
    <row r="157" spans="1:5" ht="25.5" x14ac:dyDescent="0.25">
      <c r="A157" s="184" t="s">
        <v>405</v>
      </c>
      <c r="B157" s="175" t="s">
        <v>466</v>
      </c>
      <c r="C157" s="160">
        <v>399</v>
      </c>
      <c r="D157" s="160">
        <v>80.400000000000006</v>
      </c>
      <c r="E157" s="161">
        <f t="shared" si="4"/>
        <v>0.20200000000000001</v>
      </c>
    </row>
    <row r="158" spans="1:5" ht="45" x14ac:dyDescent="0.25">
      <c r="A158" s="11" t="s">
        <v>467</v>
      </c>
      <c r="B158" s="175" t="s">
        <v>468</v>
      </c>
      <c r="C158" s="160">
        <v>1754</v>
      </c>
      <c r="D158" s="160">
        <f>D159+D161+D163</f>
        <v>1246.7</v>
      </c>
      <c r="E158" s="161">
        <f t="shared" si="4"/>
        <v>0.71099999999999997</v>
      </c>
    </row>
    <row r="159" spans="1:5" ht="30" x14ac:dyDescent="0.25">
      <c r="A159" s="11" t="s">
        <v>469</v>
      </c>
      <c r="B159" s="175" t="s">
        <v>470</v>
      </c>
      <c r="C159" s="160">
        <v>354</v>
      </c>
      <c r="D159" s="160">
        <f>D160</f>
        <v>0</v>
      </c>
      <c r="E159" s="161">
        <f t="shared" si="4"/>
        <v>0</v>
      </c>
    </row>
    <row r="160" spans="1:5" ht="25.5" x14ac:dyDescent="0.25">
      <c r="A160" s="184" t="s">
        <v>471</v>
      </c>
      <c r="B160" s="175" t="s">
        <v>472</v>
      </c>
      <c r="C160" s="160">
        <v>354</v>
      </c>
      <c r="D160" s="160"/>
      <c r="E160" s="161">
        <f t="shared" si="4"/>
        <v>0</v>
      </c>
    </row>
    <row r="161" spans="1:5" ht="30" x14ac:dyDescent="0.25">
      <c r="A161" s="11" t="s">
        <v>474</v>
      </c>
      <c r="B161" s="175" t="s">
        <v>475</v>
      </c>
      <c r="C161" s="160">
        <v>1200</v>
      </c>
      <c r="D161" s="160">
        <f>D162</f>
        <v>1176.7</v>
      </c>
      <c r="E161" s="161">
        <f t="shared" si="4"/>
        <v>0.98099999999999998</v>
      </c>
    </row>
    <row r="162" spans="1:5" x14ac:dyDescent="0.25">
      <c r="A162" s="184" t="s">
        <v>476</v>
      </c>
      <c r="B162" s="175" t="s">
        <v>477</v>
      </c>
      <c r="C162" s="160">
        <v>1200</v>
      </c>
      <c r="D162" s="160">
        <v>1176.7</v>
      </c>
      <c r="E162" s="161">
        <f t="shared" si="4"/>
        <v>0.98099999999999998</v>
      </c>
    </row>
    <row r="163" spans="1:5" ht="30" x14ac:dyDescent="0.25">
      <c r="A163" s="11" t="s">
        <v>478</v>
      </c>
      <c r="B163" s="175" t="s">
        <v>479</v>
      </c>
      <c r="C163" s="160">
        <v>200</v>
      </c>
      <c r="D163" s="160">
        <f>D164</f>
        <v>70</v>
      </c>
      <c r="E163" s="161">
        <f t="shared" si="4"/>
        <v>0.35</v>
      </c>
    </row>
    <row r="164" spans="1:5" ht="25.5" x14ac:dyDescent="0.25">
      <c r="A164" s="184" t="s">
        <v>405</v>
      </c>
      <c r="B164" s="175" t="s">
        <v>480</v>
      </c>
      <c r="C164" s="160">
        <v>200</v>
      </c>
      <c r="D164" s="160">
        <v>70</v>
      </c>
      <c r="E164" s="161">
        <f t="shared" si="4"/>
        <v>0.35</v>
      </c>
    </row>
    <row r="165" spans="1:5" ht="45" x14ac:dyDescent="0.25">
      <c r="A165" s="11" t="s">
        <v>481</v>
      </c>
      <c r="B165" s="175" t="s">
        <v>482</v>
      </c>
      <c r="C165" s="160">
        <v>100</v>
      </c>
      <c r="D165" s="160">
        <f>D166</f>
        <v>0</v>
      </c>
      <c r="E165" s="161">
        <f t="shared" si="4"/>
        <v>0</v>
      </c>
    </row>
    <row r="166" spans="1:5" ht="30" x14ac:dyDescent="0.25">
      <c r="A166" s="11" t="s">
        <v>483</v>
      </c>
      <c r="B166" s="175" t="s">
        <v>484</v>
      </c>
      <c r="C166" s="160">
        <v>100</v>
      </c>
      <c r="D166" s="160">
        <f>D167</f>
        <v>0</v>
      </c>
      <c r="E166" s="161">
        <f t="shared" si="4"/>
        <v>0</v>
      </c>
    </row>
    <row r="167" spans="1:5" ht="25.5" x14ac:dyDescent="0.25">
      <c r="A167" s="184" t="s">
        <v>485</v>
      </c>
      <c r="B167" s="175" t="s">
        <v>486</v>
      </c>
      <c r="C167" s="160">
        <v>100</v>
      </c>
      <c r="D167" s="160"/>
      <c r="E167" s="161">
        <f t="shared" si="4"/>
        <v>0</v>
      </c>
    </row>
    <row r="168" spans="1:5" ht="60" x14ac:dyDescent="0.25">
      <c r="A168" s="11" t="s">
        <v>487</v>
      </c>
      <c r="B168" s="175" t="s">
        <v>488</v>
      </c>
      <c r="C168" s="160">
        <v>330</v>
      </c>
      <c r="D168" s="160">
        <f>D169</f>
        <v>25</v>
      </c>
      <c r="E168" s="161">
        <f t="shared" si="4"/>
        <v>7.5999999999999998E-2</v>
      </c>
    </row>
    <row r="169" spans="1:5" ht="45" x14ac:dyDescent="0.25">
      <c r="A169" s="11" t="s">
        <v>489</v>
      </c>
      <c r="B169" s="175" t="s">
        <v>490</v>
      </c>
      <c r="C169" s="160">
        <v>330</v>
      </c>
      <c r="D169" s="160">
        <f>D170</f>
        <v>25</v>
      </c>
      <c r="E169" s="161">
        <f t="shared" si="4"/>
        <v>7.5999999999999998E-2</v>
      </c>
    </row>
    <row r="170" spans="1:5" ht="25.5" x14ac:dyDescent="0.25">
      <c r="A170" s="184" t="s">
        <v>405</v>
      </c>
      <c r="B170" s="175" t="s">
        <v>491</v>
      </c>
      <c r="C170" s="160">
        <v>330</v>
      </c>
      <c r="D170" s="160">
        <v>25</v>
      </c>
      <c r="E170" s="161">
        <f t="shared" si="4"/>
        <v>7.5999999999999998E-2</v>
      </c>
    </row>
    <row r="171" spans="1:5" ht="45" x14ac:dyDescent="0.25">
      <c r="A171" s="11" t="s">
        <v>492</v>
      </c>
      <c r="B171" s="175" t="s">
        <v>493</v>
      </c>
      <c r="C171" s="160">
        <v>1294</v>
      </c>
      <c r="D171" s="160">
        <f>+D172+D174</f>
        <v>518.20000000000005</v>
      </c>
      <c r="E171" s="161">
        <f t="shared" si="4"/>
        <v>0.4</v>
      </c>
    </row>
    <row r="172" spans="1:5" ht="45" x14ac:dyDescent="0.25">
      <c r="A172" s="11" t="s">
        <v>494</v>
      </c>
      <c r="B172" s="175" t="s">
        <v>495</v>
      </c>
      <c r="C172" s="160">
        <v>606</v>
      </c>
      <c r="D172" s="160">
        <f>D173</f>
        <v>322</v>
      </c>
      <c r="E172" s="161">
        <f t="shared" si="4"/>
        <v>0.53100000000000003</v>
      </c>
    </row>
    <row r="173" spans="1:5" x14ac:dyDescent="0.25">
      <c r="A173" s="184" t="s">
        <v>496</v>
      </c>
      <c r="B173" s="175" t="s">
        <v>497</v>
      </c>
      <c r="C173" s="160">
        <v>606</v>
      </c>
      <c r="D173" s="160">
        <v>322</v>
      </c>
      <c r="E173" s="161">
        <f t="shared" si="4"/>
        <v>0.53100000000000003</v>
      </c>
    </row>
    <row r="174" spans="1:5" ht="45" x14ac:dyDescent="0.25">
      <c r="A174" s="11" t="s">
        <v>498</v>
      </c>
      <c r="B174" s="175" t="s">
        <v>499</v>
      </c>
      <c r="C174" s="160">
        <v>688</v>
      </c>
      <c r="D174" s="160">
        <f>D175</f>
        <v>196.2</v>
      </c>
      <c r="E174" s="161">
        <f t="shared" si="4"/>
        <v>0.28499999999999998</v>
      </c>
    </row>
    <row r="175" spans="1:5" ht="25.5" x14ac:dyDescent="0.25">
      <c r="A175" s="184" t="s">
        <v>405</v>
      </c>
      <c r="B175" s="175" t="s">
        <v>500</v>
      </c>
      <c r="C175" s="160">
        <v>688</v>
      </c>
      <c r="D175" s="160">
        <v>196.2</v>
      </c>
      <c r="E175" s="161">
        <f t="shared" si="4"/>
        <v>0.28499999999999998</v>
      </c>
    </row>
    <row r="176" spans="1:5" ht="60" x14ac:dyDescent="0.25">
      <c r="A176" s="11" t="s">
        <v>501</v>
      </c>
      <c r="B176" s="175" t="s">
        <v>502</v>
      </c>
      <c r="C176" s="160">
        <v>1344.4</v>
      </c>
      <c r="D176" s="160">
        <f>D177</f>
        <v>814.5</v>
      </c>
      <c r="E176" s="161">
        <f t="shared" si="4"/>
        <v>0.60599999999999998</v>
      </c>
    </row>
    <row r="177" spans="1:5" ht="45" x14ac:dyDescent="0.25">
      <c r="A177" s="11" t="s">
        <v>503</v>
      </c>
      <c r="B177" s="175" t="s">
        <v>504</v>
      </c>
      <c r="C177" s="160">
        <v>1344.4</v>
      </c>
      <c r="D177" s="160">
        <f>SUM(D178:D179)</f>
        <v>814.5</v>
      </c>
      <c r="E177" s="161">
        <f t="shared" si="4"/>
        <v>0.60599999999999998</v>
      </c>
    </row>
    <row r="178" spans="1:5" ht="25.5" x14ac:dyDescent="0.25">
      <c r="A178" s="184" t="s">
        <v>405</v>
      </c>
      <c r="B178" s="175" t="s">
        <v>507</v>
      </c>
      <c r="C178" s="160">
        <v>190</v>
      </c>
      <c r="D178" s="160">
        <v>74.5</v>
      </c>
      <c r="E178" s="161">
        <f t="shared" si="4"/>
        <v>0.39200000000000002</v>
      </c>
    </row>
    <row r="179" spans="1:5" ht="25.5" x14ac:dyDescent="0.25">
      <c r="A179" s="184" t="s">
        <v>505</v>
      </c>
      <c r="B179" s="175" t="s">
        <v>506</v>
      </c>
      <c r="C179" s="160">
        <v>1154.4000000000001</v>
      </c>
      <c r="D179" s="160">
        <v>740</v>
      </c>
      <c r="E179" s="161">
        <f t="shared" si="4"/>
        <v>0.64100000000000001</v>
      </c>
    </row>
    <row r="180" spans="1:5" ht="30" x14ac:dyDescent="0.25">
      <c r="A180" s="11" t="s">
        <v>508</v>
      </c>
      <c r="B180" s="175" t="s">
        <v>509</v>
      </c>
      <c r="C180" s="160">
        <v>7588.3</v>
      </c>
      <c r="D180" s="160">
        <f>D181</f>
        <v>5907.9</v>
      </c>
      <c r="E180" s="161">
        <f t="shared" si="4"/>
        <v>0.77900000000000003</v>
      </c>
    </row>
    <row r="181" spans="1:5" ht="45" x14ac:dyDescent="0.25">
      <c r="A181" s="11" t="s">
        <v>510</v>
      </c>
      <c r="B181" s="175" t="s">
        <v>511</v>
      </c>
      <c r="C181" s="160">
        <v>7588.3</v>
      </c>
      <c r="D181" s="160">
        <f>SUM(D182:D183)</f>
        <v>5907.9</v>
      </c>
      <c r="E181" s="161">
        <f t="shared" si="4"/>
        <v>0.77900000000000003</v>
      </c>
    </row>
    <row r="182" spans="1:5" x14ac:dyDescent="0.25">
      <c r="A182" s="184" t="s">
        <v>387</v>
      </c>
      <c r="B182" s="175" t="s">
        <v>1107</v>
      </c>
      <c r="C182" s="160">
        <v>1488.3</v>
      </c>
      <c r="D182" s="160">
        <v>420</v>
      </c>
      <c r="E182" s="161">
        <f t="shared" si="4"/>
        <v>0.28199999999999997</v>
      </c>
    </row>
    <row r="183" spans="1:5" ht="25.5" x14ac:dyDescent="0.25">
      <c r="A183" s="184" t="s">
        <v>405</v>
      </c>
      <c r="B183" s="175" t="s">
        <v>512</v>
      </c>
      <c r="C183" s="160">
        <v>6100</v>
      </c>
      <c r="D183" s="160">
        <v>5487.9</v>
      </c>
      <c r="E183" s="161">
        <f t="shared" si="4"/>
        <v>0.9</v>
      </c>
    </row>
    <row r="184" spans="1:5" ht="30" x14ac:dyDescent="0.25">
      <c r="A184" s="11" t="s">
        <v>513</v>
      </c>
      <c r="B184" s="175" t="s">
        <v>514</v>
      </c>
      <c r="C184" s="160">
        <v>4543.0999999999995</v>
      </c>
      <c r="D184" s="160">
        <f>D185+D187</f>
        <v>2652.9</v>
      </c>
      <c r="E184" s="161">
        <f t="shared" si="4"/>
        <v>0.58399999999999996</v>
      </c>
    </row>
    <row r="185" spans="1:5" ht="30" x14ac:dyDescent="0.25">
      <c r="A185" s="11" t="s">
        <v>515</v>
      </c>
      <c r="B185" s="175" t="s">
        <v>516</v>
      </c>
      <c r="C185" s="160">
        <v>4241.2</v>
      </c>
      <c r="D185" s="160">
        <f>D186</f>
        <v>2652.9</v>
      </c>
      <c r="E185" s="161">
        <f t="shared" si="4"/>
        <v>0.626</v>
      </c>
    </row>
    <row r="186" spans="1:5" ht="25.5" x14ac:dyDescent="0.25">
      <c r="A186" s="184" t="s">
        <v>517</v>
      </c>
      <c r="B186" s="175" t="s">
        <v>518</v>
      </c>
      <c r="C186" s="160">
        <v>4241.2</v>
      </c>
      <c r="D186" s="160">
        <v>2652.9</v>
      </c>
      <c r="E186" s="161">
        <f t="shared" si="4"/>
        <v>0.626</v>
      </c>
    </row>
    <row r="187" spans="1:5" ht="30" x14ac:dyDescent="0.25">
      <c r="A187" s="11" t="s">
        <v>519</v>
      </c>
      <c r="B187" s="175" t="s">
        <v>520</v>
      </c>
      <c r="C187" s="160">
        <v>301.89999999999998</v>
      </c>
      <c r="D187" s="160">
        <f>SUM(D188:D189)</f>
        <v>0</v>
      </c>
      <c r="E187" s="161">
        <f t="shared" si="4"/>
        <v>0</v>
      </c>
    </row>
    <row r="188" spans="1:5" x14ac:dyDescent="0.25">
      <c r="A188" s="184" t="s">
        <v>521</v>
      </c>
      <c r="B188" s="175" t="s">
        <v>522</v>
      </c>
      <c r="C188" s="160">
        <v>196.4</v>
      </c>
      <c r="D188" s="160"/>
      <c r="E188" s="161">
        <f t="shared" si="4"/>
        <v>0</v>
      </c>
    </row>
    <row r="189" spans="1:5" x14ac:dyDescent="0.25">
      <c r="A189" s="184" t="s">
        <v>523</v>
      </c>
      <c r="B189" s="175" t="s">
        <v>524</v>
      </c>
      <c r="C189" s="160">
        <v>105.5</v>
      </c>
      <c r="D189" s="160"/>
      <c r="E189" s="161">
        <f t="shared" si="4"/>
        <v>0</v>
      </c>
    </row>
    <row r="190" spans="1:5" ht="45" x14ac:dyDescent="0.25">
      <c r="A190" s="11" t="s">
        <v>525</v>
      </c>
      <c r="B190" s="175" t="s">
        <v>526</v>
      </c>
      <c r="C190" s="160">
        <v>70</v>
      </c>
      <c r="D190" s="160">
        <f>D191</f>
        <v>0</v>
      </c>
      <c r="E190" s="161">
        <f t="shared" si="4"/>
        <v>0</v>
      </c>
    </row>
    <row r="191" spans="1:5" ht="30" x14ac:dyDescent="0.25">
      <c r="A191" s="11" t="s">
        <v>527</v>
      </c>
      <c r="B191" s="175" t="s">
        <v>528</v>
      </c>
      <c r="C191" s="160">
        <v>70</v>
      </c>
      <c r="D191" s="160">
        <f>D192</f>
        <v>0</v>
      </c>
      <c r="E191" s="161">
        <f t="shared" si="4"/>
        <v>0</v>
      </c>
    </row>
    <row r="192" spans="1:5" ht="25.5" x14ac:dyDescent="0.25">
      <c r="A192" s="184" t="s">
        <v>529</v>
      </c>
      <c r="B192" s="175" t="s">
        <v>530</v>
      </c>
      <c r="C192" s="160">
        <v>70</v>
      </c>
      <c r="D192" s="160"/>
      <c r="E192" s="161">
        <f t="shared" si="4"/>
        <v>0</v>
      </c>
    </row>
    <row r="193" spans="1:5" ht="45" x14ac:dyDescent="0.25">
      <c r="A193" s="11" t="s">
        <v>1047</v>
      </c>
      <c r="B193" s="175" t="s">
        <v>1048</v>
      </c>
      <c r="C193" s="160">
        <v>1680.7</v>
      </c>
      <c r="D193" s="160">
        <f>D194</f>
        <v>1680.6</v>
      </c>
      <c r="E193" s="161">
        <f t="shared" si="4"/>
        <v>1</v>
      </c>
    </row>
    <row r="194" spans="1:5" ht="30" x14ac:dyDescent="0.25">
      <c r="A194" s="11" t="s">
        <v>1049</v>
      </c>
      <c r="B194" s="175" t="s">
        <v>1050</v>
      </c>
      <c r="C194" s="160">
        <v>1680.7</v>
      </c>
      <c r="D194" s="160">
        <f>D195</f>
        <v>1680.6</v>
      </c>
      <c r="E194" s="161">
        <f t="shared" si="4"/>
        <v>1</v>
      </c>
    </row>
    <row r="195" spans="1:5" ht="25.5" x14ac:dyDescent="0.25">
      <c r="A195" s="184" t="s">
        <v>1051</v>
      </c>
      <c r="B195" s="175" t="s">
        <v>1052</v>
      </c>
      <c r="C195" s="160">
        <v>1680.7</v>
      </c>
      <c r="D195" s="160">
        <v>1680.6</v>
      </c>
      <c r="E195" s="161">
        <f t="shared" si="4"/>
        <v>1</v>
      </c>
    </row>
    <row r="196" spans="1:5" ht="75" x14ac:dyDescent="0.25">
      <c r="A196" s="11" t="s">
        <v>1151</v>
      </c>
      <c r="B196" s="175" t="s">
        <v>1149</v>
      </c>
      <c r="C196" s="160">
        <v>23.2</v>
      </c>
      <c r="D196" s="160">
        <f>D197</f>
        <v>0</v>
      </c>
      <c r="E196" s="161">
        <f t="shared" si="4"/>
        <v>0</v>
      </c>
    </row>
    <row r="197" spans="1:5" ht="30" x14ac:dyDescent="0.25">
      <c r="A197" s="11" t="s">
        <v>1054</v>
      </c>
      <c r="B197" s="175" t="s">
        <v>1150</v>
      </c>
      <c r="C197" s="160">
        <v>23.2</v>
      </c>
      <c r="D197" s="160">
        <f>D198</f>
        <v>0</v>
      </c>
      <c r="E197" s="161">
        <f t="shared" si="4"/>
        <v>0</v>
      </c>
    </row>
    <row r="198" spans="1:5" ht="38.25" x14ac:dyDescent="0.25">
      <c r="A198" s="184" t="s">
        <v>1055</v>
      </c>
      <c r="B198" s="175" t="s">
        <v>1053</v>
      </c>
      <c r="C198" s="160">
        <v>23.2</v>
      </c>
      <c r="D198" s="160"/>
      <c r="E198" s="161">
        <f t="shared" si="4"/>
        <v>0</v>
      </c>
    </row>
    <row r="199" spans="1:5" ht="45" x14ac:dyDescent="0.25">
      <c r="A199" s="11" t="s">
        <v>1167</v>
      </c>
      <c r="B199" s="175" t="s">
        <v>1168</v>
      </c>
      <c r="C199" s="160">
        <v>150</v>
      </c>
      <c r="D199" s="160">
        <f>D200</f>
        <v>0</v>
      </c>
      <c r="E199" s="161">
        <f t="shared" si="4"/>
        <v>0</v>
      </c>
    </row>
    <row r="200" spans="1:5" ht="45" x14ac:dyDescent="0.25">
      <c r="A200" s="11" t="s">
        <v>1169</v>
      </c>
      <c r="B200" s="175" t="s">
        <v>1170</v>
      </c>
      <c r="C200" s="160">
        <v>150</v>
      </c>
      <c r="D200" s="160">
        <f>SUM(D201:D202)</f>
        <v>0</v>
      </c>
      <c r="E200" s="161">
        <f t="shared" ref="E200:E205" si="5">ROUND(D200/C200,3)</f>
        <v>0</v>
      </c>
    </row>
    <row r="201" spans="1:5" ht="25.5" x14ac:dyDescent="0.25">
      <c r="A201" s="184" t="s">
        <v>1171</v>
      </c>
      <c r="B201" s="175" t="s">
        <v>1172</v>
      </c>
      <c r="C201" s="160">
        <v>90</v>
      </c>
      <c r="D201" s="160"/>
      <c r="E201" s="161">
        <f t="shared" si="5"/>
        <v>0</v>
      </c>
    </row>
    <row r="202" spans="1:5" ht="38.25" x14ac:dyDescent="0.25">
      <c r="A202" s="184" t="s">
        <v>1173</v>
      </c>
      <c r="B202" s="175" t="s">
        <v>1174</v>
      </c>
      <c r="C202" s="160">
        <v>60</v>
      </c>
      <c r="D202" s="160"/>
      <c r="E202" s="161">
        <f t="shared" si="5"/>
        <v>0</v>
      </c>
    </row>
    <row r="203" spans="1:5" ht="30" x14ac:dyDescent="0.25">
      <c r="A203" s="11" t="s">
        <v>531</v>
      </c>
      <c r="B203" s="175" t="s">
        <v>532</v>
      </c>
      <c r="C203" s="160">
        <v>477.2</v>
      </c>
      <c r="D203" s="160">
        <f>D204</f>
        <v>0</v>
      </c>
      <c r="E203" s="161">
        <f t="shared" si="5"/>
        <v>0</v>
      </c>
    </row>
    <row r="204" spans="1:5" ht="30" x14ac:dyDescent="0.25">
      <c r="A204" s="11" t="s">
        <v>533</v>
      </c>
      <c r="B204" s="175" t="s">
        <v>534</v>
      </c>
      <c r="C204" s="160">
        <v>477.2</v>
      </c>
      <c r="D204" s="160">
        <f>D205</f>
        <v>0</v>
      </c>
      <c r="E204" s="161">
        <f t="shared" si="5"/>
        <v>0</v>
      </c>
    </row>
    <row r="205" spans="1:5" ht="25.5" x14ac:dyDescent="0.25">
      <c r="A205" s="184" t="s">
        <v>535</v>
      </c>
      <c r="B205" s="175" t="s">
        <v>536</v>
      </c>
      <c r="C205" s="160">
        <v>477.2</v>
      </c>
      <c r="D205" s="160"/>
      <c r="E205" s="161">
        <f t="shared" si="5"/>
        <v>0</v>
      </c>
    </row>
    <row r="208" spans="1:5" x14ac:dyDescent="0.25">
      <c r="A208" s="20" t="s">
        <v>308</v>
      </c>
    </row>
    <row r="209" spans="1:1" x14ac:dyDescent="0.25">
      <c r="A209" s="20" t="s">
        <v>309</v>
      </c>
    </row>
  </sheetData>
  <mergeCells count="3">
    <mergeCell ref="A1:E1"/>
    <mergeCell ref="A2:E2"/>
    <mergeCell ref="A3:E3"/>
  </mergeCells>
  <pageMargins left="0.70866141732283472" right="0.15748031496062992" top="0.35433070866141736" bottom="0.15748031496062992" header="0.31496062992125984" footer="0.31496062992125984"/>
  <pageSetup paperSize="9" scale="76" fitToHeight="0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Доходы</vt:lpstr>
      <vt:lpstr>Расходы</vt:lpstr>
      <vt:lpstr>Источники</vt:lpstr>
      <vt:lpstr>Ведомственная</vt:lpstr>
      <vt:lpstr>МП на 01.10.16</vt:lpstr>
      <vt:lpstr>Ведомственная!Заголовки_для_печати</vt:lpstr>
      <vt:lpstr>Доходы!Заголовки_для_печати</vt:lpstr>
      <vt:lpstr>Источники!Заголовки_для_печати</vt:lpstr>
      <vt:lpstr>'МП на 01.10.16'!Заголовки_для_печати</vt:lpstr>
      <vt:lpstr>Расходы!Заголовки_для_печати</vt:lpstr>
      <vt:lpstr>Ведомственная!Область_печати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 М</dc:creator>
  <cp:lastModifiedBy>Аня М</cp:lastModifiedBy>
  <cp:lastPrinted>2016-10-14T04:51:03Z</cp:lastPrinted>
  <dcterms:created xsi:type="dcterms:W3CDTF">2014-10-09T22:23:03Z</dcterms:created>
  <dcterms:modified xsi:type="dcterms:W3CDTF">2016-11-22T01:11:34Z</dcterms:modified>
</cp:coreProperties>
</file>