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0485" activeTab="0"/>
  </bookViews>
  <sheets>
    <sheet name="Культура" sheetId="1" r:id="rId1"/>
    <sheet name="Льготы на коммунальные услуги" sheetId="2" r:id="rId2"/>
  </sheets>
  <definedNames>
    <definedName name="_xlnm.Print_Area" localSheetId="0">'Культура'!$A$1:$M$166</definedName>
    <definedName name="_xlnm.Print_Area" localSheetId="1">'Льготы на коммунальные услуги'!$A$1:$M$166</definedName>
  </definedNames>
  <calcPr fullCalcOnLoad="1"/>
</workbook>
</file>

<file path=xl/sharedStrings.xml><?xml version="1.0" encoding="utf-8"?>
<sst xmlns="http://schemas.openxmlformats.org/spreadsheetml/2006/main" count="1531" uniqueCount="154">
  <si>
    <t>Главный распорядитель средств бюджета муниципального образования "поселок Дебин"</t>
  </si>
  <si>
    <t>Муниципальное образование "поселок Дебин" администрация п. Дебин</t>
  </si>
  <si>
    <t>Получатель средств бюджета муниципального образования "поселок Дебин"</t>
  </si>
  <si>
    <t>Муниципальное бюджетное учреждение "Дом культуры п.Дебин"</t>
  </si>
  <si>
    <t>Наименование расходов</t>
  </si>
  <si>
    <t>ГР</t>
  </si>
  <si>
    <t>Рз</t>
  </si>
  <si>
    <t>ПР</t>
  </si>
  <si>
    <t>ЦСР</t>
  </si>
  <si>
    <t>КОСГУ</t>
  </si>
  <si>
    <t>Вид расхода</t>
  </si>
  <si>
    <t>ВСЕГО на год</t>
  </si>
  <si>
    <t>в том числе кварталы</t>
  </si>
  <si>
    <t>СВОД</t>
  </si>
  <si>
    <t>I</t>
  </si>
  <si>
    <t>II</t>
  </si>
  <si>
    <t>III</t>
  </si>
  <si>
    <t>IV</t>
  </si>
  <si>
    <t>ИТОГО РАСХОДОВ</t>
  </si>
  <si>
    <t>000</t>
  </si>
  <si>
    <t>Фонд оплаты труда государственных (муниципальных) органов и взносы по обязательному социальному страхованию</t>
  </si>
  <si>
    <t>00</t>
  </si>
  <si>
    <t>0000000</t>
  </si>
  <si>
    <t>Оплата труда и начисления на выплаты по оплате труда</t>
  </si>
  <si>
    <t xml:space="preserve">Заработная плата </t>
  </si>
  <si>
    <t>Оплата труда гражданских служащих (АУП персонал)</t>
  </si>
  <si>
    <t>Оплата труда гражданских служащих (НСОТ персонал)</t>
  </si>
  <si>
    <t>Оплата труда прочее (АУП персонал)</t>
  </si>
  <si>
    <t>Оплата труда прочее (НСОТ персонал)</t>
  </si>
  <si>
    <t>Начисления на выплаты по оплате труда</t>
  </si>
  <si>
    <t>ЕСН (АУП персонал)</t>
  </si>
  <si>
    <t>ЕСН (НСОТ персонал)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</si>
  <si>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</si>
  <si>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</si>
  <si>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Командировки и служ.разъезды(суточные) (АУП персонал)</t>
  </si>
  <si>
    <t>01</t>
  </si>
  <si>
    <t>04</t>
  </si>
  <si>
    <t>0020400</t>
  </si>
  <si>
    <t>Командировки и служ.разъезды(суточные)(НСОТ персонал)</t>
  </si>
  <si>
    <t>Оплата проезда к месту отпуска и обр.(АУП персонал)</t>
  </si>
  <si>
    <t>Оплата проезда к месту отпуска и обр.(НСОТ персонал)</t>
  </si>
  <si>
    <t>Компенсация за книгоиздательскую продукцию (НСОТ персонал)</t>
  </si>
  <si>
    <t>Оплата льгот по коммунальным услугам (НСОТ персонал)</t>
  </si>
  <si>
    <t>Прочие выплаты (к заработной плате) (АУП персонал)</t>
  </si>
  <si>
    <t>Прочие выплаты (к заработной плате) (НСОТ персонал)</t>
  </si>
  <si>
    <t>Оплата работ, услуг</t>
  </si>
  <si>
    <t>Транспортные услуги</t>
  </si>
  <si>
    <t>Командировки и служ.разъезды, уч.отпуск (проезд)</t>
  </si>
  <si>
    <t>Прочие работы, услуги</t>
  </si>
  <si>
    <t>Командировки и служ.разъезды (проживание)</t>
  </si>
  <si>
    <t>Пособия по социальной помощи населению</t>
  </si>
  <si>
    <t>Выплата пенсий и пособий</t>
  </si>
  <si>
    <t>Выходное пособие при увольнении</t>
  </si>
  <si>
    <t>Прочие трансферты населению</t>
  </si>
  <si>
    <t>Прочие расходы</t>
  </si>
  <si>
    <t>Прочие текущие расходы (выплаты производимые лично работнику)</t>
  </si>
  <si>
    <t>Прочая закупка товаров, работ и услуг для обеспечения государственных (муниципальных) нужд</t>
  </si>
  <si>
    <t>Расходы</t>
  </si>
  <si>
    <t>Услуги связи</t>
  </si>
  <si>
    <t>Прочее по услугам связи</t>
  </si>
  <si>
    <t>Прочее по транспортным услугам</t>
  </si>
  <si>
    <t>Коммунальные услуги</t>
  </si>
  <si>
    <t>Оплата отопления и технологических нужд, электроэнергии, ГВС, ХВС, канализации, ассенизации</t>
  </si>
  <si>
    <t>Другие расходы</t>
  </si>
  <si>
    <t>Арендная плата за пользование имуществом</t>
  </si>
  <si>
    <t>Работы, услуги по содержанию имущества</t>
  </si>
  <si>
    <t>Оплата содерж.помещ.,зданий,дворов (уборка  мусора, снега, дератиз, дезинфекц, дезинсекц., мойка трансп.и пр.)</t>
  </si>
  <si>
    <t>Прочие коммунальные услуги</t>
  </si>
  <si>
    <t>Оплата текущего ремонта оборуд., инвентаря, автотрансп.</t>
  </si>
  <si>
    <t>Оплата текущего ремонта зданий и сооружений</t>
  </si>
  <si>
    <t>Кап.ремонт зданий и сооружений</t>
  </si>
  <si>
    <t>Оплата подписки на периодическую литературу</t>
  </si>
  <si>
    <t>Проведение мероприятий в рамках текущей деятельности</t>
  </si>
  <si>
    <t>Услуги в обл.информ.технологий (в т.ч. локальные сети)</t>
  </si>
  <si>
    <t>Обслуживание государственного (муниципального) долга</t>
  </si>
  <si>
    <t>Обслуживание внутреннего долга</t>
  </si>
  <si>
    <t>Выплата процентов по бюджетным кредитам (ссудам), займам, предоставленнным бюджетам других уровней</t>
  </si>
  <si>
    <t>Погашение задолженности по пеням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</si>
  <si>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</si>
  <si>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</si>
  <si>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</si>
  <si>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Комп.вып.дох.по содерж.жилфонда+капремонт (ОБ+МБ)</t>
  </si>
  <si>
    <t>Прочие мероприят.в обл.жилищного хозяйства (ОБ+МБ)</t>
  </si>
  <si>
    <t>Субс.на покр.убытков орг-ций, возникающих при продаже товаров (работ, услуг) (БР+БП)</t>
  </si>
  <si>
    <t>Субсидии БУ на фин.обеспеч.муниципального задания на оказание муниципальных услуг (выполнение работ)</t>
  </si>
  <si>
    <t>Субсидии БУ на иные цели</t>
  </si>
  <si>
    <t>Субсидии на тепловую энергию и электроэнергию, выраб.ДЭС на территор.Магад.обл.(ОБ)</t>
  </si>
  <si>
    <t>Субсидии на тепловую энергию и электроэнергию, выраб.ДЭС на территор.Магад.обл.(БР+БП+ОЭЗ)</t>
  </si>
  <si>
    <t>Субсидии на тепловую энергию от электрокотельных Магаданской области (ОБ)</t>
  </si>
  <si>
    <t>Прочий капитальный ремонт (ОБ+БР+БП)</t>
  </si>
  <si>
    <t>Комп.вып.дох.орг.,пред.усл.по водоснабжению, водоотведению, электроснабжению (ОБ+БР+БП)</t>
  </si>
  <si>
    <t>Прочее предоставление субсидий (баня, ритуал.усл.и пр.)</t>
  </si>
  <si>
    <t>Безвозмездные перечисления организациям, за искл. государственных и муниципальных организаций</t>
  </si>
  <si>
    <t>Безвозмездные перечисления бюджетам</t>
  </si>
  <si>
    <t>Перечисления др.бюджетам бюджетной системы РФ</t>
  </si>
  <si>
    <t xml:space="preserve">Дотация из райфонда финподдержки посел.из субв.обл фонда комп.на осущ.расч.и предост.дотаций поселениям </t>
  </si>
  <si>
    <t>Дотация из райфонда финподдержки поселений на выравн. Фин.возможн.орг. МСУ поселений Ягодн.р-на</t>
  </si>
  <si>
    <t>Дотация на сбалансированность поселениям района</t>
  </si>
  <si>
    <t>Взаимные по решению вышестоящих органов власти. Средства, передаваемые для компенсации дополнительных расходов, возникших в результате решений, принятых органами власти другого уровня (Обл.бюджет)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</si>
  <si>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(БРФ)</t>
  </si>
  <si>
    <t>Иные межбюдж.трансф.бюджетам бюдж.системы (ОЭЗ)</t>
  </si>
  <si>
    <t>РЦП "Содерж.и разв.автодорог Ягодн.р-на 2013-15гг"</t>
  </si>
  <si>
    <t>Прочие межбюджетные трансферты (местн.бюдж)</t>
  </si>
  <si>
    <t>Перечисления наднац.орг-ям и правит.иностр.гос-в</t>
  </si>
  <si>
    <t>Перечисления международным организациям</t>
  </si>
  <si>
    <t>Социальное обеспечение</t>
  </si>
  <si>
    <t>Пенсии, пособия и выплаты по пенсион., социальн.и медицинскому страхованию населения</t>
  </si>
  <si>
    <t>Субсидии гражданам на приобрет.(строительство) жилья</t>
  </si>
  <si>
    <t>Пенсии, пособия, выплачиваемые организациями сектора государственного управления</t>
  </si>
  <si>
    <t>Прочие выплаты гражданам</t>
  </si>
  <si>
    <t>Стипендии</t>
  </si>
  <si>
    <t>Прочие текущие расходы</t>
  </si>
  <si>
    <t>Уплата налога на имущество организаций и земельного налога</t>
  </si>
  <si>
    <t>Уплата различных платежей ,госпошлин,лицензий</t>
  </si>
  <si>
    <t>Уплата различных штрафов и пеней</t>
  </si>
  <si>
    <t>Поступление нефинансовых активов</t>
  </si>
  <si>
    <t>Увеличение стоимости основных средств</t>
  </si>
  <si>
    <t>Приобр. и модерн.оборуд., инвентаря, инструм-в, мебели, тран.ср-в,  и др.предм.длит.пользов.(основных средств), библиотечных фондов и пр.расх.матер.и предм.снабж. (исп.более 12 мес)</t>
  </si>
  <si>
    <t>Приобр.библиотечных фондов</t>
  </si>
  <si>
    <t xml:space="preserve">Строит-во объектов непроизв.назнач.,за искл.жил.стр-ва </t>
  </si>
  <si>
    <t>Увеличение стоимости нематериальных активов</t>
  </si>
  <si>
    <t>Увеличение стоимости материальных запасов</t>
  </si>
  <si>
    <t>Продукты питания</t>
  </si>
  <si>
    <t>Оплата горюче-смазочных материалов</t>
  </si>
  <si>
    <t>Прочие расх.матер.и предм.сабжен.(медикаменты, проч.леч.расходы, мягк.инв., посуда, запчасти, канц.,стоймат.,хозрасх., пр.матер.до 12 мес.исп.)</t>
  </si>
  <si>
    <t>Выбытие нефинансовых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</si>
  <si>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</si>
  <si>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</si>
  <si>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материальных запасов</t>
  </si>
  <si>
    <t>Увелич.задолж-ти по бюдж.кредитам</t>
  </si>
  <si>
    <t>Бюдж. кредиты (ссуды) др.бюджетам бюджетной системы</t>
  </si>
  <si>
    <t>Бюджетные кредиты (ссуды) нефинансовым организациям</t>
  </si>
  <si>
    <t>Бюджетные кредиты (ссуды) финансовым организациям</t>
  </si>
  <si>
    <t>Выбытие финансовых активов</t>
  </si>
  <si>
    <t>Уменьш.ст-ти цен.бум.,кроме акций и иных…</t>
  </si>
  <si>
    <t>Уменьшение задолженности по бюджетным кредитам</t>
  </si>
  <si>
    <t>Бюдж.кредиты (ссуды), возвр. др.бюдж-ми бюдж.сист.</t>
  </si>
  <si>
    <t>Бюдж.кредиты (ссуды), возвр. нефинанс.организациями</t>
  </si>
  <si>
    <t>Бюдж.кредиты (ссуды), возвр. финанс. организациями</t>
  </si>
  <si>
    <t>Возврат прочих бюджетных кредитов</t>
  </si>
  <si>
    <t>Уплата прочих налогов, сборов и иных платежей</t>
  </si>
  <si>
    <t>Получатель бюджетных средств</t>
  </si>
  <si>
    <t>Директор МБУ "ДКПД"</t>
  </si>
  <si>
    <t>Л.И. Прокопенко</t>
  </si>
  <si>
    <t>Начальник финансово-экономического отдела</t>
  </si>
  <si>
    <t>Е.В. Изотова</t>
  </si>
  <si>
    <t xml:space="preserve">Исполнитель: Бухгалтер </t>
  </si>
  <si>
    <t>Е.А. Елданцева</t>
  </si>
  <si>
    <t xml:space="preserve">Прочие услуги по содержанию имущества </t>
  </si>
  <si>
    <t>Оплата найма при служебных командировках</t>
  </si>
  <si>
    <t>Оплата проезда к месту командировке</t>
  </si>
  <si>
    <t>66Э7503</t>
  </si>
  <si>
    <r>
      <t xml:space="preserve">          Бюджетная роспись  на 2015 год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>на " 03 " декабря  2015 год</t>
    </r>
    <r>
      <rPr>
        <sz val="18"/>
        <color indexed="8"/>
        <rFont val="Calibri"/>
        <family val="2"/>
      </rPr>
      <t xml:space="preserve">                                                                         </t>
    </r>
  </si>
  <si>
    <t>Основание: Решение № 60 от 03.12.2015 г. "О внесении изменений и дополнений в Решение Собрания представителей п. Дебин от 29 декабря 2014 года №33"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</si>
</sst>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_ ;[Red]\-0.0\ "/>
    <numFmt numFmtId="166" formatCode="0.0"/>
    <numFmt numFmtId="167" formatCode="_(* #,##0.00_);_(* \(#,##0.00\);_(* &quot;-&quot;??_);_(@_)"/>
    <numFmt numFmtId="168" formatCode="_-* #,##0.00[$€-1]_-;\-* #,##0.00[$€-1]_-;_-* &quot;-&quot;??[$€-1]_-"/>
    <numFmt numFmtId="169" formatCode="#,##0.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name val="Arial Narrow"/>
      <family val="2"/>
    </font>
    <font>
      <u val="single"/>
      <sz val="11"/>
      <color indexed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14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16" borderId="0" applyNumberFormat="0" applyBorder="0" applyAlignment="0" applyProtection="0"/>
    <xf numFmtId="0" fontId="33" fillId="26" borderId="0" applyNumberFormat="0" applyBorder="0" applyAlignment="0" applyProtection="0"/>
    <xf numFmtId="0" fontId="1" fillId="18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168" fontId="2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5" fillId="0" borderId="10" xfId="73" applyFont="1" applyFill="1" applyBorder="1" applyAlignment="1">
      <alignment horizontal="center" vertical="center"/>
      <protection/>
    </xf>
    <xf numFmtId="0" fontId="25" fillId="0" borderId="11" xfId="73" applyFont="1" applyFill="1" applyBorder="1" applyAlignment="1">
      <alignment horizontal="center"/>
      <protection/>
    </xf>
    <xf numFmtId="0" fontId="25" fillId="0" borderId="10" xfId="7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" fillId="18" borderId="12" xfId="0" applyFont="1" applyFill="1" applyBorder="1" applyAlignment="1">
      <alignment wrapText="1"/>
    </xf>
    <xf numFmtId="49" fontId="27" fillId="18" borderId="13" xfId="73" applyNumberFormat="1" applyFont="1" applyFill="1" applyBorder="1" applyAlignment="1">
      <alignment horizontal="left" wrapText="1"/>
      <protection/>
    </xf>
    <xf numFmtId="49" fontId="27" fillId="18" borderId="14" xfId="73" applyNumberFormat="1" applyFont="1" applyFill="1" applyBorder="1" applyAlignment="1">
      <alignment horizontal="left" wrapText="1"/>
      <protection/>
    </xf>
    <xf numFmtId="0" fontId="9" fillId="18" borderId="15" xfId="0" applyFont="1" applyFill="1" applyBorder="1" applyAlignment="1">
      <alignment wrapText="1"/>
    </xf>
    <xf numFmtId="0" fontId="0" fillId="18" borderId="13" xfId="0" applyFill="1" applyBorder="1" applyAlignment="1">
      <alignment/>
    </xf>
    <xf numFmtId="0" fontId="9" fillId="18" borderId="13" xfId="0" applyNumberFormat="1" applyFont="1" applyFill="1" applyBorder="1" applyAlignment="1">
      <alignment horizontal="center"/>
    </xf>
    <xf numFmtId="0" fontId="28" fillId="0" borderId="13" xfId="73" applyFont="1" applyFill="1" applyBorder="1" applyAlignment="1">
      <alignment horizontal="center" wrapText="1"/>
      <protection/>
    </xf>
    <xf numFmtId="0" fontId="28" fillId="0" borderId="13" xfId="73" applyFont="1" applyFill="1" applyBorder="1" applyAlignment="1">
      <alignment horizontal="center"/>
      <protection/>
    </xf>
    <xf numFmtId="0" fontId="28" fillId="0" borderId="15" xfId="73" applyNumberFormat="1" applyFont="1" applyBorder="1" applyAlignment="1">
      <alignment horizontal="center"/>
      <protection/>
    </xf>
    <xf numFmtId="0" fontId="27" fillId="0" borderId="16" xfId="73" applyFont="1" applyFill="1" applyBorder="1" applyAlignment="1">
      <alignment horizontal="left" wrapText="1"/>
      <protection/>
    </xf>
    <xf numFmtId="49" fontId="27" fillId="0" borderId="16" xfId="73" applyNumberFormat="1" applyFont="1" applyFill="1" applyBorder="1" applyAlignment="1">
      <alignment horizontal="left" wrapText="1"/>
      <protection/>
    </xf>
    <xf numFmtId="49" fontId="27" fillId="0" borderId="16" xfId="73" applyNumberFormat="1" applyFont="1" applyFill="1" applyBorder="1" applyAlignment="1">
      <alignment horizontal="center" vertical="center" wrapText="1"/>
      <protection/>
    </xf>
    <xf numFmtId="0" fontId="27" fillId="0" borderId="16" xfId="73" applyFont="1" applyFill="1" applyBorder="1" applyAlignment="1">
      <alignment horizontal="center"/>
      <protection/>
    </xf>
    <xf numFmtId="0" fontId="27" fillId="0" borderId="17" xfId="73" applyNumberFormat="1" applyFont="1" applyBorder="1" applyAlignment="1">
      <alignment horizontal="center"/>
      <protection/>
    </xf>
    <xf numFmtId="0" fontId="25" fillId="0" borderId="16" xfId="73" applyFont="1" applyFill="1" applyBorder="1" applyAlignment="1">
      <alignment horizontal="left" wrapText="1"/>
      <protection/>
    </xf>
    <xf numFmtId="49" fontId="27" fillId="0" borderId="16" xfId="73" applyNumberFormat="1" applyFont="1" applyFill="1" applyBorder="1" applyAlignment="1">
      <alignment horizontal="center" wrapText="1"/>
      <protection/>
    </xf>
    <xf numFmtId="0" fontId="25" fillId="0" borderId="18" xfId="73" applyNumberFormat="1" applyFont="1" applyBorder="1" applyAlignment="1">
      <alignment horizontal="center"/>
      <protection/>
    </xf>
    <xf numFmtId="0" fontId="25" fillId="0" borderId="19" xfId="73" applyFont="1" applyFill="1" applyBorder="1" applyAlignment="1">
      <alignment horizontal="left" wrapText="1"/>
      <protection/>
    </xf>
    <xf numFmtId="0" fontId="27" fillId="0" borderId="19" xfId="73" applyFont="1" applyFill="1" applyBorder="1" applyAlignment="1">
      <alignment horizontal="center"/>
      <protection/>
    </xf>
    <xf numFmtId="0" fontId="27" fillId="0" borderId="19" xfId="73" applyFont="1" applyFill="1" applyBorder="1" applyAlignment="1">
      <alignment horizontal="left" wrapText="1"/>
      <protection/>
    </xf>
    <xf numFmtId="0" fontId="27" fillId="0" borderId="18" xfId="73" applyNumberFormat="1" applyFont="1" applyBorder="1" applyAlignment="1">
      <alignment horizontal="center"/>
      <protection/>
    </xf>
    <xf numFmtId="0" fontId="25" fillId="0" borderId="10" xfId="73" applyFont="1" applyFill="1" applyBorder="1" applyAlignment="1">
      <alignment horizontal="left" wrapText="1"/>
      <protection/>
    </xf>
    <xf numFmtId="0" fontId="25" fillId="0" borderId="11" xfId="73" applyFont="1" applyFill="1" applyBorder="1" applyAlignment="1">
      <alignment horizontal="left" wrapText="1"/>
      <protection/>
    </xf>
    <xf numFmtId="0" fontId="27" fillId="0" borderId="11" xfId="73" applyFont="1" applyFill="1" applyBorder="1" applyAlignment="1">
      <alignment horizontal="center"/>
      <protection/>
    </xf>
    <xf numFmtId="0" fontId="25" fillId="0" borderId="20" xfId="73" applyNumberFormat="1" applyFont="1" applyBorder="1" applyAlignment="1">
      <alignment horizontal="center"/>
      <protection/>
    </xf>
    <xf numFmtId="0" fontId="9" fillId="18" borderId="13" xfId="0" applyFont="1" applyFill="1" applyBorder="1" applyAlignment="1">
      <alignment wrapText="1"/>
    </xf>
    <xf numFmtId="49" fontId="27" fillId="18" borderId="16" xfId="73" applyNumberFormat="1" applyFont="1" applyFill="1" applyBorder="1" applyAlignment="1">
      <alignment horizontal="center" wrapText="1"/>
      <protection/>
    </xf>
    <xf numFmtId="0" fontId="28" fillId="0" borderId="13" xfId="73" applyFont="1" applyFill="1" applyBorder="1" applyAlignment="1">
      <alignment horizontal="center" vertical="center" wrapText="1"/>
      <protection/>
    </xf>
    <xf numFmtId="49" fontId="25" fillId="0" borderId="16" xfId="73" applyNumberFormat="1" applyFont="1" applyFill="1" applyBorder="1" applyAlignment="1">
      <alignment horizontal="center" vertical="center" wrapText="1"/>
      <protection/>
    </xf>
    <xf numFmtId="49" fontId="25" fillId="0" borderId="11" xfId="73" applyNumberFormat="1" applyFont="1" applyFill="1" applyBorder="1" applyAlignment="1">
      <alignment horizontal="left" wrapText="1"/>
      <protection/>
    </xf>
    <xf numFmtId="49" fontId="25" fillId="0" borderId="11" xfId="73" applyNumberFormat="1" applyFont="1" applyFill="1" applyBorder="1" applyAlignment="1">
      <alignment horizontal="center" vertical="center" wrapText="1"/>
      <protection/>
    </xf>
    <xf numFmtId="0" fontId="28" fillId="0" borderId="12" xfId="73" applyFont="1" applyFill="1" applyBorder="1" applyAlignment="1">
      <alignment horizontal="center" wrapText="1"/>
      <protection/>
    </xf>
    <xf numFmtId="49" fontId="27" fillId="0" borderId="21" xfId="73" applyNumberFormat="1" applyFont="1" applyFill="1" applyBorder="1" applyAlignment="1">
      <alignment horizontal="left" wrapText="1"/>
      <protection/>
    </xf>
    <xf numFmtId="49" fontId="27" fillId="0" borderId="13" xfId="73" applyNumberFormat="1" applyFont="1" applyFill="1" applyBorder="1" applyAlignment="1">
      <alignment horizontal="center" vertical="center" wrapText="1"/>
      <protection/>
    </xf>
    <xf numFmtId="49" fontId="27" fillId="0" borderId="14" xfId="73" applyNumberFormat="1" applyFont="1" applyFill="1" applyBorder="1" applyAlignment="1">
      <alignment horizontal="center" vertical="center" wrapText="1"/>
      <protection/>
    </xf>
    <xf numFmtId="0" fontId="28" fillId="0" borderId="15" xfId="73" applyFont="1" applyFill="1" applyBorder="1" applyAlignment="1">
      <alignment horizontal="center" wrapText="1"/>
      <protection/>
    </xf>
    <xf numFmtId="0" fontId="25" fillId="0" borderId="10" xfId="73" applyNumberFormat="1" applyFont="1" applyFill="1" applyBorder="1" applyAlignment="1">
      <alignment horizontal="left" wrapText="1"/>
      <protection/>
    </xf>
    <xf numFmtId="0" fontId="27" fillId="0" borderId="10" xfId="73" applyFont="1" applyFill="1" applyBorder="1" applyAlignment="1">
      <alignment horizontal="center"/>
      <protection/>
    </xf>
    <xf numFmtId="0" fontId="0" fillId="18" borderId="14" xfId="0" applyFill="1" applyBorder="1" applyAlignment="1">
      <alignment/>
    </xf>
    <xf numFmtId="0" fontId="9" fillId="18" borderId="15" xfId="0" applyNumberFormat="1" applyFont="1" applyFill="1" applyBorder="1" applyAlignment="1">
      <alignment horizontal="center"/>
    </xf>
    <xf numFmtId="0" fontId="9" fillId="18" borderId="22" xfId="0" applyFont="1" applyFill="1" applyBorder="1" applyAlignment="1">
      <alignment wrapText="1"/>
    </xf>
    <xf numFmtId="49" fontId="27" fillId="0" borderId="11" xfId="73" applyNumberFormat="1" applyFont="1" applyFill="1" applyBorder="1" applyAlignment="1">
      <alignment horizontal="left" wrapText="1"/>
      <protection/>
    </xf>
    <xf numFmtId="49" fontId="27" fillId="0" borderId="11" xfId="73" applyNumberFormat="1" applyFont="1" applyFill="1" applyBorder="1" applyAlignment="1">
      <alignment horizontal="center" vertical="center" wrapText="1"/>
      <protection/>
    </xf>
    <xf numFmtId="0" fontId="9" fillId="18" borderId="0" xfId="0" applyFont="1" applyFill="1" applyBorder="1" applyAlignment="1">
      <alignment wrapText="1"/>
    </xf>
    <xf numFmtId="0" fontId="0" fillId="18" borderId="23" xfId="0" applyFill="1" applyBorder="1" applyAlignment="1">
      <alignment/>
    </xf>
    <xf numFmtId="0" fontId="9" fillId="18" borderId="24" xfId="0" applyNumberFormat="1" applyFont="1" applyFill="1" applyBorder="1" applyAlignment="1">
      <alignment horizontal="center"/>
    </xf>
    <xf numFmtId="0" fontId="26" fillId="0" borderId="25" xfId="73" applyFont="1" applyFill="1" applyBorder="1" applyAlignment="1">
      <alignment horizontal="center" wrapText="1"/>
      <protection/>
    </xf>
    <xf numFmtId="49" fontId="27" fillId="0" borderId="13" xfId="73" applyNumberFormat="1" applyFont="1" applyFill="1" applyBorder="1" applyAlignment="1">
      <alignment horizontal="left" wrapText="1"/>
      <protection/>
    </xf>
    <xf numFmtId="0" fontId="26" fillId="0" borderId="15" xfId="73" applyFont="1" applyFill="1" applyBorder="1" applyAlignment="1">
      <alignment horizontal="center" wrapText="1"/>
      <protection/>
    </xf>
    <xf numFmtId="0" fontId="28" fillId="0" borderId="25" xfId="73" applyFont="1" applyFill="1" applyBorder="1" applyAlignment="1">
      <alignment horizontal="center" wrapText="1"/>
      <protection/>
    </xf>
    <xf numFmtId="0" fontId="27" fillId="0" borderId="21" xfId="73" applyFont="1" applyFill="1" applyBorder="1" applyAlignment="1">
      <alignment horizontal="left" wrapText="1"/>
      <protection/>
    </xf>
    <xf numFmtId="49" fontId="27" fillId="0" borderId="13" xfId="73" applyNumberFormat="1" applyFont="1" applyFill="1" applyBorder="1" applyAlignment="1">
      <alignment horizontal="center" wrapText="1"/>
      <protection/>
    </xf>
    <xf numFmtId="0" fontId="27" fillId="0" borderId="13" xfId="73" applyFont="1" applyFill="1" applyBorder="1" applyAlignment="1">
      <alignment horizontal="left" wrapText="1"/>
      <protection/>
    </xf>
    <xf numFmtId="0" fontId="27" fillId="0" borderId="13" xfId="73" applyFont="1" applyFill="1" applyBorder="1" applyAlignment="1">
      <alignment horizontal="center"/>
      <protection/>
    </xf>
    <xf numFmtId="0" fontId="27" fillId="0" borderId="15" xfId="73" applyNumberFormat="1" applyFont="1" applyBorder="1" applyAlignment="1">
      <alignment horizontal="center"/>
      <protection/>
    </xf>
    <xf numFmtId="0" fontId="25" fillId="0" borderId="17" xfId="73" applyNumberFormat="1" applyFont="1" applyBorder="1" applyAlignment="1">
      <alignment horizontal="center"/>
      <protection/>
    </xf>
    <xf numFmtId="0" fontId="25" fillId="0" borderId="26" xfId="73" applyNumberFormat="1" applyFont="1" applyBorder="1" applyAlignment="1">
      <alignment horizontal="center"/>
      <protection/>
    </xf>
    <xf numFmtId="0" fontId="25" fillId="0" borderId="16" xfId="73" applyFont="1" applyFill="1" applyBorder="1" applyAlignment="1">
      <alignment horizontal="left" vertical="center" wrapText="1"/>
      <protection/>
    </xf>
    <xf numFmtId="0" fontId="27" fillId="0" borderId="11" xfId="73" applyFont="1" applyFill="1" applyBorder="1" applyAlignment="1">
      <alignment horizontal="left" wrapText="1"/>
      <protection/>
    </xf>
    <xf numFmtId="0" fontId="27" fillId="0" borderId="20" xfId="73" applyNumberFormat="1" applyFont="1" applyBorder="1" applyAlignment="1">
      <alignment horizontal="center"/>
      <protection/>
    </xf>
    <xf numFmtId="0" fontId="25" fillId="0" borderId="16" xfId="73" applyNumberFormat="1" applyFont="1" applyFill="1" applyBorder="1" applyAlignment="1">
      <alignment horizontal="left" wrapText="1"/>
      <protection/>
    </xf>
    <xf numFmtId="0" fontId="25" fillId="0" borderId="16" xfId="73" applyNumberFormat="1" applyFont="1" applyFill="1" applyBorder="1" applyAlignment="1">
      <alignment horizontal="right"/>
      <protection/>
    </xf>
    <xf numFmtId="0" fontId="27" fillId="0" borderId="27" xfId="73" applyFont="1" applyFill="1" applyBorder="1" applyAlignment="1">
      <alignment horizontal="left" wrapText="1"/>
      <protection/>
    </xf>
    <xf numFmtId="0" fontId="25" fillId="0" borderId="19" xfId="73" applyFont="1" applyFill="1" applyBorder="1" applyAlignment="1">
      <alignment horizontal="center"/>
      <protection/>
    </xf>
    <xf numFmtId="0" fontId="25" fillId="0" borderId="16" xfId="73" applyFont="1" applyFill="1" applyBorder="1" applyAlignment="1">
      <alignment horizontal="center"/>
      <protection/>
    </xf>
    <xf numFmtId="0" fontId="25" fillId="0" borderId="28" xfId="73" applyFont="1" applyFill="1" applyBorder="1" applyAlignment="1">
      <alignment horizontal="left" wrapText="1"/>
      <protection/>
    </xf>
    <xf numFmtId="0" fontId="25" fillId="0" borderId="28" xfId="73" applyFont="1" applyFill="1" applyBorder="1" applyAlignment="1">
      <alignment horizontal="center"/>
      <protection/>
    </xf>
    <xf numFmtId="49" fontId="27" fillId="0" borderId="27" xfId="73" applyNumberFormat="1" applyFont="1" applyFill="1" applyBorder="1" applyAlignment="1">
      <alignment horizontal="left" wrapText="1"/>
      <protection/>
    </xf>
    <xf numFmtId="0" fontId="25" fillId="0" borderId="16" xfId="0" applyFont="1" applyBorder="1" applyAlignment="1">
      <alignment horizontal="left" wrapText="1"/>
    </xf>
    <xf numFmtId="49" fontId="27" fillId="0" borderId="19" xfId="73" applyNumberFormat="1" applyFont="1" applyFill="1" applyBorder="1" applyAlignment="1">
      <alignment horizontal="left" wrapText="1"/>
      <protection/>
    </xf>
    <xf numFmtId="0" fontId="27" fillId="0" borderId="28" xfId="73" applyFont="1" applyFill="1" applyBorder="1" applyAlignment="1">
      <alignment horizontal="center"/>
      <protection/>
    </xf>
    <xf numFmtId="0" fontId="27" fillId="0" borderId="16" xfId="73" applyFont="1" applyFill="1" applyBorder="1" applyAlignment="1">
      <alignment horizontal="center" wrapText="1"/>
      <protection/>
    </xf>
    <xf numFmtId="0" fontId="27" fillId="0" borderId="19" xfId="73" applyFont="1" applyFill="1" applyBorder="1" applyAlignment="1">
      <alignment horizontal="center" wrapText="1"/>
      <protection/>
    </xf>
    <xf numFmtId="0" fontId="27" fillId="0" borderId="28" xfId="73" applyFont="1" applyFill="1" applyBorder="1" applyAlignment="1">
      <alignment horizontal="left" wrapText="1"/>
      <protection/>
    </xf>
    <xf numFmtId="0" fontId="27" fillId="0" borderId="28" xfId="73" applyFont="1" applyFill="1" applyBorder="1" applyAlignment="1">
      <alignment horizontal="center" wrapText="1"/>
      <protection/>
    </xf>
    <xf numFmtId="0" fontId="27" fillId="0" borderId="11" xfId="73" applyFont="1" applyFill="1" applyBorder="1" applyAlignment="1">
      <alignment horizontal="center" wrapText="1"/>
      <protection/>
    </xf>
    <xf numFmtId="0" fontId="25" fillId="0" borderId="19" xfId="73" applyNumberFormat="1" applyFont="1" applyFill="1" applyBorder="1" applyAlignment="1">
      <alignment horizontal="left" wrapText="1"/>
      <protection/>
    </xf>
    <xf numFmtId="0" fontId="29" fillId="0" borderId="19" xfId="73" applyFont="1" applyFill="1" applyBorder="1" applyAlignment="1">
      <alignment horizontal="left" wrapText="1"/>
      <protection/>
    </xf>
    <xf numFmtId="49" fontId="27" fillId="0" borderId="19" xfId="73" applyNumberFormat="1" applyFont="1" applyFill="1" applyBorder="1" applyAlignment="1">
      <alignment horizontal="center" vertical="center" wrapText="1"/>
      <protection/>
    </xf>
    <xf numFmtId="0" fontId="25" fillId="0" borderId="19" xfId="73" applyNumberFormat="1" applyFont="1" applyBorder="1" applyAlignment="1">
      <alignment horizontal="center"/>
      <protection/>
    </xf>
    <xf numFmtId="49" fontId="27" fillId="0" borderId="10" xfId="73" applyNumberFormat="1" applyFont="1" applyFill="1" applyBorder="1" applyAlignment="1">
      <alignment horizontal="left" wrapText="1"/>
      <protection/>
    </xf>
    <xf numFmtId="49" fontId="27" fillId="0" borderId="10" xfId="73" applyNumberFormat="1" applyFont="1" applyFill="1" applyBorder="1" applyAlignment="1">
      <alignment horizontal="center" vertical="center" wrapText="1"/>
      <protection/>
    </xf>
    <xf numFmtId="0" fontId="25" fillId="0" borderId="26" xfId="73" applyNumberFormat="1" applyFont="1" applyFill="1" applyBorder="1" applyAlignment="1">
      <alignment horizontal="left" wrapText="1"/>
      <protection/>
    </xf>
    <xf numFmtId="0" fontId="27" fillId="0" borderId="25" xfId="73" applyFont="1" applyFill="1" applyBorder="1" applyAlignment="1">
      <alignment horizontal="center" wrapText="1"/>
      <protection/>
    </xf>
    <xf numFmtId="0" fontId="27" fillId="0" borderId="15" xfId="73" applyFont="1" applyFill="1" applyBorder="1" applyAlignment="1">
      <alignment horizontal="center" wrapText="1"/>
      <protection/>
    </xf>
    <xf numFmtId="49" fontId="25" fillId="0" borderId="16" xfId="73" applyNumberFormat="1" applyFont="1" applyFill="1" applyBorder="1" applyAlignment="1">
      <alignment horizontal="left" wrapText="1"/>
      <protection/>
    </xf>
    <xf numFmtId="0" fontId="27" fillId="0" borderId="29" xfId="73" applyFont="1" applyFill="1" applyBorder="1" applyAlignment="1">
      <alignment horizontal="center" wrapText="1"/>
      <protection/>
    </xf>
    <xf numFmtId="0" fontId="27" fillId="0" borderId="24" xfId="73" applyFont="1" applyFill="1" applyBorder="1" applyAlignment="1">
      <alignment horizontal="center" wrapText="1"/>
      <protection/>
    </xf>
    <xf numFmtId="0" fontId="28" fillId="0" borderId="22" xfId="73" applyFont="1" applyFill="1" applyBorder="1" applyAlignment="1">
      <alignment horizontal="center"/>
      <protection/>
    </xf>
    <xf numFmtId="0" fontId="27" fillId="0" borderId="24" xfId="73" applyNumberFormat="1" applyFont="1" applyBorder="1" applyAlignment="1">
      <alignment horizontal="center"/>
      <protection/>
    </xf>
    <xf numFmtId="0" fontId="25" fillId="0" borderId="30" xfId="73" applyFont="1" applyFill="1" applyBorder="1" applyAlignment="1">
      <alignment horizontal="left" wrapText="1"/>
      <protection/>
    </xf>
    <xf numFmtId="0" fontId="25" fillId="0" borderId="18" xfId="73" applyFont="1" applyFill="1" applyBorder="1" applyAlignment="1">
      <alignment horizontal="left" wrapText="1"/>
      <protection/>
    </xf>
    <xf numFmtId="0" fontId="26" fillId="0" borderId="13" xfId="73" applyFont="1" applyFill="1" applyBorder="1" applyAlignment="1">
      <alignment horizontal="center" wrapText="1"/>
      <protection/>
    </xf>
    <xf numFmtId="0" fontId="27" fillId="0" borderId="13" xfId="73" applyFont="1" applyFill="1" applyBorder="1" applyAlignment="1">
      <alignment horizontal="center" wrapText="1"/>
      <protection/>
    </xf>
    <xf numFmtId="49" fontId="25" fillId="0" borderId="27" xfId="73" applyNumberFormat="1" applyFont="1" applyFill="1" applyBorder="1" applyAlignment="1">
      <alignment horizontal="left" wrapText="1"/>
      <protection/>
    </xf>
    <xf numFmtId="0" fontId="27" fillId="0" borderId="27" xfId="73" applyFont="1" applyFill="1" applyBorder="1" applyAlignment="1">
      <alignment horizontal="center" wrapText="1"/>
      <protection/>
    </xf>
    <xf numFmtId="0" fontId="25" fillId="0" borderId="19" xfId="73" applyNumberFormat="1" applyFont="1" applyFill="1" applyBorder="1" applyAlignment="1">
      <alignment horizontal="right"/>
      <protection/>
    </xf>
    <xf numFmtId="0" fontId="28" fillId="0" borderId="22" xfId="73" applyFont="1" applyFill="1" applyBorder="1" applyAlignment="1">
      <alignment horizontal="center" wrapText="1"/>
      <protection/>
    </xf>
    <xf numFmtId="0" fontId="28" fillId="0" borderId="24" xfId="73" applyNumberFormat="1" applyFont="1" applyBorder="1" applyAlignment="1">
      <alignment horizontal="center"/>
      <protection/>
    </xf>
    <xf numFmtId="0" fontId="29" fillId="0" borderId="19" xfId="73" applyFont="1" applyFill="1" applyBorder="1" applyAlignment="1">
      <alignment horizontal="center" wrapText="1"/>
      <protection/>
    </xf>
    <xf numFmtId="0" fontId="28" fillId="0" borderId="19" xfId="73" applyFont="1" applyFill="1" applyBorder="1" applyAlignment="1">
      <alignment horizontal="center" wrapText="1"/>
      <protection/>
    </xf>
    <xf numFmtId="0" fontId="28" fillId="0" borderId="19" xfId="73" applyFont="1" applyFill="1" applyBorder="1" applyAlignment="1">
      <alignment horizontal="center"/>
      <protection/>
    </xf>
    <xf numFmtId="0" fontId="30" fillId="0" borderId="19" xfId="73" applyNumberFormat="1" applyFont="1" applyBorder="1" applyAlignment="1">
      <alignment horizontal="center"/>
      <protection/>
    </xf>
    <xf numFmtId="0" fontId="25" fillId="0" borderId="0" xfId="73" applyNumberFormat="1" applyFont="1" applyFill="1" applyBorder="1" applyAlignment="1">
      <alignment horizontal="left" wrapText="1"/>
      <protection/>
    </xf>
    <xf numFmtId="0" fontId="27" fillId="0" borderId="0" xfId="73" applyFont="1" applyFill="1" applyBorder="1" applyAlignment="1">
      <alignment horizontal="left" wrapText="1"/>
      <protection/>
    </xf>
    <xf numFmtId="49" fontId="27" fillId="0" borderId="0" xfId="73" applyNumberFormat="1" applyFont="1" applyFill="1" applyBorder="1" applyAlignment="1">
      <alignment horizontal="center" vertical="center" wrapText="1"/>
      <protection/>
    </xf>
    <xf numFmtId="0" fontId="27" fillId="0" borderId="0" xfId="73" applyFont="1" applyFill="1" applyBorder="1" applyAlignment="1">
      <alignment horizontal="center"/>
      <protection/>
    </xf>
    <xf numFmtId="0" fontId="25" fillId="0" borderId="0" xfId="73" applyNumberFormat="1" applyFont="1" applyBorder="1" applyAlignment="1">
      <alignment horizontal="center"/>
      <protection/>
    </xf>
    <xf numFmtId="0" fontId="27" fillId="0" borderId="0" xfId="73" applyNumberFormat="1" applyFont="1" applyFill="1" applyBorder="1" applyAlignment="1">
      <alignment/>
      <protection/>
    </xf>
    <xf numFmtId="0" fontId="25" fillId="0" borderId="0" xfId="73" applyNumberFormat="1" applyFont="1" applyFill="1" applyBorder="1" applyAlignment="1">
      <alignment/>
      <protection/>
    </xf>
    <xf numFmtId="0" fontId="3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49" fontId="27" fillId="18" borderId="16" xfId="73" applyNumberFormat="1" applyFont="1" applyFill="1" applyBorder="1" applyAlignment="1">
      <alignment horizontal="left" wrapText="1"/>
      <protection/>
    </xf>
    <xf numFmtId="49" fontId="27" fillId="18" borderId="11" xfId="73" applyNumberFormat="1" applyFont="1" applyFill="1" applyBorder="1" applyAlignment="1">
      <alignment horizontal="left" wrapText="1"/>
      <protection/>
    </xf>
    <xf numFmtId="0" fontId="26" fillId="4" borderId="32" xfId="73" applyFont="1" applyFill="1" applyBorder="1" applyAlignment="1">
      <alignment horizontal="center" wrapText="1"/>
      <protection/>
    </xf>
    <xf numFmtId="49" fontId="26" fillId="4" borderId="33" xfId="73" applyNumberFormat="1" applyFont="1" applyFill="1" applyBorder="1" applyAlignment="1">
      <alignment horizontal="left" wrapText="1"/>
      <protection/>
    </xf>
    <xf numFmtId="49" fontId="26" fillId="4" borderId="28" xfId="73" applyNumberFormat="1" applyFont="1" applyFill="1" applyBorder="1" applyAlignment="1">
      <alignment horizontal="center" wrapText="1"/>
      <protection/>
    </xf>
    <xf numFmtId="0" fontId="26" fillId="4" borderId="28" xfId="73" applyNumberFormat="1" applyFont="1" applyFill="1" applyBorder="1" applyAlignment="1">
      <alignment horizontal="left" wrapText="1"/>
      <protection/>
    </xf>
    <xf numFmtId="0" fontId="26" fillId="4" borderId="28" xfId="73" applyFont="1" applyFill="1" applyBorder="1" applyAlignment="1">
      <alignment horizontal="center"/>
      <protection/>
    </xf>
    <xf numFmtId="0" fontId="26" fillId="4" borderId="28" xfId="73" applyNumberFormat="1" applyFont="1" applyFill="1" applyBorder="1" applyAlignment="1">
      <alignment horizontal="center"/>
      <protection/>
    </xf>
    <xf numFmtId="0" fontId="26" fillId="4" borderId="22" xfId="73" applyFont="1" applyFill="1" applyBorder="1" applyAlignment="1">
      <alignment horizontal="center" wrapText="1"/>
      <protection/>
    </xf>
    <xf numFmtId="49" fontId="26" fillId="4" borderId="22" xfId="73" applyNumberFormat="1" applyFont="1" applyFill="1" applyBorder="1" applyAlignment="1">
      <alignment horizontal="center"/>
      <protection/>
    </xf>
    <xf numFmtId="0" fontId="26" fillId="4" borderId="24" xfId="73" applyNumberFormat="1" applyFont="1" applyFill="1" applyBorder="1" applyAlignment="1">
      <alignment horizontal="center"/>
      <protection/>
    </xf>
    <xf numFmtId="4" fontId="26" fillId="4" borderId="22" xfId="73" applyNumberFormat="1" applyFont="1" applyFill="1" applyBorder="1" applyAlignment="1">
      <alignment/>
      <protection/>
    </xf>
    <xf numFmtId="4" fontId="9" fillId="18" borderId="13" xfId="0" applyNumberFormat="1" applyFont="1" applyFill="1" applyBorder="1" applyAlignment="1">
      <alignment/>
    </xf>
    <xf numFmtId="4" fontId="9" fillId="18" borderId="14" xfId="0" applyNumberFormat="1" applyFont="1" applyFill="1" applyBorder="1" applyAlignment="1">
      <alignment/>
    </xf>
    <xf numFmtId="4" fontId="28" fillId="0" borderId="13" xfId="73" applyNumberFormat="1" applyFont="1" applyFill="1" applyBorder="1" applyAlignment="1">
      <alignment/>
      <protection/>
    </xf>
    <xf numFmtId="4" fontId="27" fillId="0" borderId="16" xfId="73" applyNumberFormat="1" applyFont="1" applyFill="1" applyBorder="1" applyAlignment="1">
      <alignment/>
      <protection/>
    </xf>
    <xf numFmtId="4" fontId="27" fillId="0" borderId="19" xfId="73" applyNumberFormat="1" applyFont="1" applyFill="1" applyBorder="1" applyAlignment="1">
      <alignment/>
      <protection/>
    </xf>
    <xf numFmtId="4" fontId="25" fillId="0" borderId="16" xfId="73" applyNumberFormat="1" applyFont="1" applyFill="1" applyBorder="1" applyAlignment="1">
      <alignment/>
      <protection/>
    </xf>
    <xf numFmtId="4" fontId="27" fillId="0" borderId="10" xfId="73" applyNumberFormat="1" applyFont="1" applyFill="1" applyBorder="1" applyAlignment="1">
      <alignment/>
      <protection/>
    </xf>
    <xf numFmtId="4" fontId="25" fillId="0" borderId="19" xfId="73" applyNumberFormat="1" applyFont="1" applyFill="1" applyBorder="1" applyAlignment="1">
      <alignment/>
      <protection/>
    </xf>
    <xf numFmtId="4" fontId="9" fillId="18" borderId="19" xfId="0" applyNumberFormat="1" applyFont="1" applyFill="1" applyBorder="1" applyAlignment="1">
      <alignment/>
    </xf>
    <xf numFmtId="4" fontId="28" fillId="0" borderId="19" xfId="73" applyNumberFormat="1" applyFont="1" applyFill="1" applyBorder="1" applyAlignment="1">
      <alignment/>
      <protection/>
    </xf>
    <xf numFmtId="4" fontId="25" fillId="0" borderId="11" xfId="73" applyNumberFormat="1" applyFont="1" applyFill="1" applyBorder="1" applyAlignment="1">
      <alignment/>
      <protection/>
    </xf>
    <xf numFmtId="4" fontId="9" fillId="18" borderId="22" xfId="0" applyNumberFormat="1" applyFont="1" applyFill="1" applyBorder="1" applyAlignment="1">
      <alignment/>
    </xf>
    <xf numFmtId="4" fontId="27" fillId="0" borderId="13" xfId="73" applyNumberFormat="1" applyFont="1" applyFill="1" applyBorder="1" applyAlignment="1">
      <alignment/>
      <protection/>
    </xf>
    <xf numFmtId="4" fontId="27" fillId="0" borderId="14" xfId="73" applyNumberFormat="1" applyFont="1" applyFill="1" applyBorder="1" applyAlignment="1">
      <alignment/>
      <protection/>
    </xf>
    <xf numFmtId="4" fontId="27" fillId="0" borderId="11" xfId="73" applyNumberFormat="1" applyFont="1" applyFill="1" applyBorder="1" applyAlignment="1">
      <alignment/>
      <protection/>
    </xf>
    <xf numFmtId="4" fontId="27" fillId="0" borderId="27" xfId="73" applyNumberFormat="1" applyFont="1" applyFill="1" applyBorder="1" applyAlignment="1">
      <alignment/>
      <protection/>
    </xf>
    <xf numFmtId="4" fontId="25" fillId="0" borderId="34" xfId="73" applyNumberFormat="1" applyFont="1" applyFill="1" applyBorder="1" applyAlignment="1">
      <alignment/>
      <protection/>
    </xf>
    <xf numFmtId="4" fontId="28" fillId="0" borderId="14" xfId="73" applyNumberFormat="1" applyFont="1" applyFill="1" applyBorder="1" applyAlignment="1">
      <alignment/>
      <protection/>
    </xf>
    <xf numFmtId="4" fontId="28" fillId="0" borderId="22" xfId="73" applyNumberFormat="1" applyFont="1" applyFill="1" applyBorder="1" applyAlignment="1">
      <alignment/>
      <protection/>
    </xf>
    <xf numFmtId="4" fontId="27" fillId="0" borderId="19" xfId="73" applyNumberFormat="1" applyFont="1" applyFill="1" applyBorder="1" applyAlignment="1">
      <alignment wrapText="1"/>
      <protection/>
    </xf>
    <xf numFmtId="4" fontId="26" fillId="4" borderId="28" xfId="73" applyNumberFormat="1" applyFont="1" applyFill="1" applyBorder="1" applyAlignment="1">
      <alignment/>
      <protection/>
    </xf>
    <xf numFmtId="4" fontId="26" fillId="4" borderId="35" xfId="73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0" fontId="9" fillId="18" borderId="36" xfId="0" applyFont="1" applyFill="1" applyBorder="1" applyAlignment="1">
      <alignment wrapText="1"/>
    </xf>
    <xf numFmtId="49" fontId="27" fillId="18" borderId="28" xfId="73" applyNumberFormat="1" applyFont="1" applyFill="1" applyBorder="1" applyAlignment="1">
      <alignment horizontal="left" wrapText="1"/>
      <protection/>
    </xf>
    <xf numFmtId="49" fontId="27" fillId="18" borderId="35" xfId="73" applyNumberFormat="1" applyFont="1" applyFill="1" applyBorder="1" applyAlignment="1">
      <alignment horizontal="left" wrapText="1"/>
      <protection/>
    </xf>
    <xf numFmtId="0" fontId="9" fillId="18" borderId="37" xfId="0" applyFont="1" applyFill="1" applyBorder="1" applyAlignment="1">
      <alignment wrapText="1"/>
    </xf>
    <xf numFmtId="0" fontId="0" fillId="18" borderId="28" xfId="0" applyFill="1" applyBorder="1" applyAlignment="1">
      <alignment/>
    </xf>
    <xf numFmtId="0" fontId="9" fillId="18" borderId="28" xfId="0" applyNumberFormat="1" applyFont="1" applyFill="1" applyBorder="1" applyAlignment="1">
      <alignment horizontal="center"/>
    </xf>
    <xf numFmtId="4" fontId="9" fillId="18" borderId="28" xfId="0" applyNumberFormat="1" applyFont="1" applyFill="1" applyBorder="1" applyAlignment="1">
      <alignment/>
    </xf>
    <xf numFmtId="4" fontId="9" fillId="18" borderId="35" xfId="0" applyNumberFormat="1" applyFont="1" applyFill="1" applyBorder="1" applyAlignment="1">
      <alignment/>
    </xf>
    <xf numFmtId="0" fontId="26" fillId="4" borderId="21" xfId="73" applyFont="1" applyFill="1" applyBorder="1" applyAlignment="1">
      <alignment horizontal="center" wrapText="1"/>
      <protection/>
    </xf>
    <xf numFmtId="0" fontId="26" fillId="4" borderId="13" xfId="73" applyFont="1" applyFill="1" applyBorder="1" applyAlignment="1">
      <alignment horizontal="center" wrapText="1"/>
      <protection/>
    </xf>
    <xf numFmtId="49" fontId="26" fillId="4" borderId="13" xfId="73" applyNumberFormat="1" applyFont="1" applyFill="1" applyBorder="1" applyAlignment="1">
      <alignment horizontal="center"/>
      <protection/>
    </xf>
    <xf numFmtId="0" fontId="26" fillId="4" borderId="15" xfId="73" applyNumberFormat="1" applyFont="1" applyFill="1" applyBorder="1" applyAlignment="1">
      <alignment horizontal="center"/>
      <protection/>
    </xf>
    <xf numFmtId="4" fontId="26" fillId="4" borderId="13" xfId="73" applyNumberFormat="1" applyFont="1" applyFill="1" applyBorder="1" applyAlignment="1">
      <alignment/>
      <protection/>
    </xf>
    <xf numFmtId="4" fontId="26" fillId="4" borderId="14" xfId="73" applyNumberFormat="1" applyFont="1" applyFill="1" applyBorder="1" applyAlignment="1">
      <alignment/>
      <protection/>
    </xf>
    <xf numFmtId="4" fontId="28" fillId="0" borderId="28" xfId="73" applyNumberFormat="1" applyFont="1" applyFill="1" applyBorder="1" applyAlignment="1">
      <alignment/>
      <protection/>
    </xf>
    <xf numFmtId="4" fontId="9" fillId="18" borderId="34" xfId="0" applyNumberFormat="1" applyFont="1" applyFill="1" applyBorder="1" applyAlignment="1">
      <alignment/>
    </xf>
    <xf numFmtId="4" fontId="25" fillId="0" borderId="0" xfId="73" applyNumberFormat="1" applyFont="1" applyFill="1" applyBorder="1" applyAlignment="1">
      <alignment/>
      <protection/>
    </xf>
    <xf numFmtId="4" fontId="27" fillId="0" borderId="0" xfId="73" applyNumberFormat="1" applyFont="1" applyFill="1" applyBorder="1" applyAlignment="1">
      <alignment/>
      <protection/>
    </xf>
    <xf numFmtId="0" fontId="0" fillId="0" borderId="0" xfId="0" applyNumberFormat="1" applyAlignment="1">
      <alignment horizontal="left"/>
    </xf>
    <xf numFmtId="0" fontId="24" fillId="0" borderId="10" xfId="73" applyFont="1" applyFill="1" applyBorder="1" applyAlignment="1">
      <alignment horizontal="center" vertical="center" wrapText="1"/>
      <protection/>
    </xf>
    <xf numFmtId="0" fontId="24" fillId="0" borderId="11" xfId="73" applyFont="1" applyFill="1" applyBorder="1" applyAlignment="1">
      <alignment horizontal="center" vertical="center" wrapText="1"/>
      <protection/>
    </xf>
    <xf numFmtId="0" fontId="24" fillId="0" borderId="28" xfId="73" applyFont="1" applyFill="1" applyBorder="1" applyAlignment="1">
      <alignment horizontal="center" vertical="center" wrapText="1"/>
      <protection/>
    </xf>
    <xf numFmtId="49" fontId="25" fillId="0" borderId="10" xfId="73" applyNumberFormat="1" applyFont="1" applyFill="1" applyBorder="1" applyAlignment="1">
      <alignment horizontal="center" vertical="center" textRotation="90" wrapText="1"/>
      <protection/>
    </xf>
    <xf numFmtId="49" fontId="25" fillId="0" borderId="11" xfId="73" applyNumberFormat="1" applyFont="1" applyFill="1" applyBorder="1" applyAlignment="1">
      <alignment horizontal="center" vertical="center" textRotation="90" wrapText="1"/>
      <protection/>
    </xf>
    <xf numFmtId="0" fontId="25" fillId="0" borderId="10" xfId="73" applyNumberFormat="1" applyFont="1" applyFill="1" applyBorder="1" applyAlignment="1">
      <alignment horizontal="center" vertical="center"/>
      <protection/>
    </xf>
    <xf numFmtId="0" fontId="25" fillId="0" borderId="11" xfId="73" applyNumberFormat="1" applyFont="1" applyFill="1" applyBorder="1" applyAlignment="1">
      <alignment horizontal="center" vertical="center"/>
      <protection/>
    </xf>
    <xf numFmtId="0" fontId="25" fillId="0" borderId="19" xfId="73" applyNumberFormat="1" applyFont="1" applyFill="1" applyBorder="1" applyAlignment="1">
      <alignment horizontal="center" vertical="center" wrapText="1"/>
      <protection/>
    </xf>
    <xf numFmtId="0" fontId="25" fillId="0" borderId="19" xfId="73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42" borderId="31" xfId="0" applyFont="1" applyFill="1" applyBorder="1" applyAlignment="1">
      <alignment horizontal="center" wrapText="1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uro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Бюджет_2007г._№__проект_ от 28.02.07+консол.бюджет р-на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5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40.7109375" style="0" customWidth="1"/>
    <col min="2" max="2" width="3.7109375" style="0" customWidth="1"/>
    <col min="3" max="4" width="4.7109375" style="0" customWidth="1"/>
    <col min="5" max="5" width="9.28125" style="0" customWidth="1"/>
    <col min="6" max="6" width="4.8515625" style="0" hidden="1" customWidth="1"/>
    <col min="7" max="7" width="5.57421875" style="0" customWidth="1"/>
    <col min="8" max="8" width="9.00390625" style="1" bestFit="1" customWidth="1"/>
    <col min="9" max="9" width="11.57421875" style="0" customWidth="1"/>
    <col min="10" max="13" width="11.140625" style="0" bestFit="1" customWidth="1"/>
    <col min="15" max="15" width="9.8515625" style="0" customWidth="1"/>
    <col min="16" max="16" width="12.00390625" style="0" bestFit="1" customWidth="1"/>
    <col min="17" max="18" width="10.8515625" style="0" bestFit="1" customWidth="1"/>
    <col min="19" max="19" width="10.140625" style="0" customWidth="1"/>
  </cols>
  <sheetData>
    <row r="1" spans="1:13" ht="36.75" customHeight="1">
      <c r="A1" s="183" t="s">
        <v>152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9.25" customHeight="1">
      <c r="A2" s="184" t="s">
        <v>0</v>
      </c>
      <c r="B2" s="184"/>
      <c r="C2" s="184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184" t="s">
        <v>2</v>
      </c>
      <c r="B3" s="184"/>
      <c r="C3" s="184"/>
      <c r="D3" s="185" t="s">
        <v>3</v>
      </c>
      <c r="E3" s="185"/>
      <c r="F3" s="185"/>
      <c r="G3" s="185"/>
      <c r="H3" s="185"/>
      <c r="I3" s="185"/>
      <c r="J3" s="185"/>
      <c r="K3" s="185"/>
      <c r="L3" s="185"/>
      <c r="M3" s="185"/>
    </row>
    <row r="4" spans="1:13" ht="21" customHeight="1">
      <c r="A4" s="186" t="s">
        <v>153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27.75" customHeight="1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174"/>
      <c r="G5" s="177" t="s">
        <v>9</v>
      </c>
      <c r="H5" s="179" t="s">
        <v>10</v>
      </c>
      <c r="I5" s="181" t="s">
        <v>11</v>
      </c>
      <c r="J5" s="181"/>
      <c r="K5" s="181"/>
      <c r="L5" s="181"/>
      <c r="M5" s="181"/>
    </row>
    <row r="6" spans="1:13" ht="29.25" customHeight="1">
      <c r="A6" s="175"/>
      <c r="B6" s="175"/>
      <c r="C6" s="175"/>
      <c r="D6" s="175"/>
      <c r="E6" s="175"/>
      <c r="F6" s="175"/>
      <c r="G6" s="178"/>
      <c r="H6" s="180"/>
      <c r="I6" s="3"/>
      <c r="J6" s="182" t="s">
        <v>12</v>
      </c>
      <c r="K6" s="182"/>
      <c r="L6" s="182"/>
      <c r="M6" s="182"/>
    </row>
    <row r="7" spans="1:13" ht="15.75" thickBot="1">
      <c r="A7" s="176"/>
      <c r="B7" s="176"/>
      <c r="C7" s="176"/>
      <c r="D7" s="176"/>
      <c r="E7" s="176"/>
      <c r="F7" s="176"/>
      <c r="G7" s="178"/>
      <c r="H7" s="180"/>
      <c r="I7" s="4" t="s">
        <v>13</v>
      </c>
      <c r="J7" s="5" t="s">
        <v>14</v>
      </c>
      <c r="K7" s="5" t="s">
        <v>15</v>
      </c>
      <c r="L7" s="5" t="s">
        <v>16</v>
      </c>
      <c r="M7" s="5" t="s">
        <v>17</v>
      </c>
    </row>
    <row r="8" spans="1:13" s="6" customFormat="1" ht="15" customHeight="1" thickBot="1">
      <c r="A8" s="128" t="s">
        <v>18</v>
      </c>
      <c r="B8" s="128"/>
      <c r="C8" s="128"/>
      <c r="D8" s="128"/>
      <c r="E8" s="128"/>
      <c r="F8" s="128"/>
      <c r="G8" s="129" t="s">
        <v>19</v>
      </c>
      <c r="H8" s="130"/>
      <c r="I8" s="131">
        <f>I9+I19+I41+I151+I154</f>
        <v>10341.9</v>
      </c>
      <c r="J8" s="131">
        <f>J9+J19+J42+J151+J154</f>
        <v>2793.8</v>
      </c>
      <c r="K8" s="131">
        <f>K9+K19+K42+K151+K154</f>
        <v>2851</v>
      </c>
      <c r="L8" s="131">
        <f>L9+L19+L42+L151+L154</f>
        <v>2297.7999999999997</v>
      </c>
      <c r="M8" s="131">
        <f>M9+M19+M42+M151+M154</f>
        <v>2399.3</v>
      </c>
    </row>
    <row r="9" spans="1:13" s="6" customFormat="1" ht="26.25" customHeight="1" thickBot="1">
      <c r="A9" s="7" t="s">
        <v>20</v>
      </c>
      <c r="B9" s="120" t="s">
        <v>19</v>
      </c>
      <c r="C9" s="8" t="s">
        <v>21</v>
      </c>
      <c r="D9" s="8" t="s">
        <v>21</v>
      </c>
      <c r="E9" s="9" t="s">
        <v>22</v>
      </c>
      <c r="F9" s="10"/>
      <c r="G9" s="11"/>
      <c r="H9" s="12">
        <v>961</v>
      </c>
      <c r="I9" s="132">
        <f>I11+I16</f>
        <v>8250</v>
      </c>
      <c r="J9" s="132">
        <f>J11+J16</f>
        <v>2227.5</v>
      </c>
      <c r="K9" s="132">
        <f>K11+K16</f>
        <v>2167.5</v>
      </c>
      <c r="L9" s="132">
        <f>L11+L16</f>
        <v>1953.6</v>
      </c>
      <c r="M9" s="133">
        <f>M11+M16</f>
        <v>1901.4</v>
      </c>
    </row>
    <row r="10" spans="1:13" s="6" customFormat="1" ht="17.25" customHeight="1" thickBot="1">
      <c r="A10" s="13" t="s">
        <v>23</v>
      </c>
      <c r="B10" s="13"/>
      <c r="C10" s="13"/>
      <c r="D10" s="13"/>
      <c r="E10" s="13"/>
      <c r="F10" s="13"/>
      <c r="G10" s="14">
        <v>210</v>
      </c>
      <c r="H10" s="15">
        <f aca="true" t="shared" si="0" ref="H10:H18">$H$9</f>
        <v>961</v>
      </c>
      <c r="I10" s="134">
        <f>I11+I16</f>
        <v>8250</v>
      </c>
      <c r="J10" s="134">
        <f>J11+J16</f>
        <v>2227.5</v>
      </c>
      <c r="K10" s="134">
        <f>K11+K16</f>
        <v>2167.5</v>
      </c>
      <c r="L10" s="134">
        <f>L11+L16</f>
        <v>1953.6</v>
      </c>
      <c r="M10" s="134">
        <f>M11+M16</f>
        <v>1901.4</v>
      </c>
    </row>
    <row r="11" spans="1:13" ht="15">
      <c r="A11" s="16" t="s">
        <v>24</v>
      </c>
      <c r="B11" s="17" t="s">
        <v>19</v>
      </c>
      <c r="C11" s="18" t="s">
        <v>21</v>
      </c>
      <c r="D11" s="18" t="s">
        <v>21</v>
      </c>
      <c r="E11" s="18" t="s">
        <v>22</v>
      </c>
      <c r="F11" s="16"/>
      <c r="G11" s="19">
        <v>211</v>
      </c>
      <c r="H11" s="20">
        <f t="shared" si="0"/>
        <v>961</v>
      </c>
      <c r="I11" s="135">
        <f aca="true" t="shared" si="1" ref="I11:I18">SUM(J11:M11)</f>
        <v>6400</v>
      </c>
      <c r="J11" s="135">
        <f>SUM(J12:J15)</f>
        <v>1730</v>
      </c>
      <c r="K11" s="135">
        <f>SUM(K12:K15)</f>
        <v>1670</v>
      </c>
      <c r="L11" s="135">
        <f>SUM(L12:L15)</f>
        <v>1456.1</v>
      </c>
      <c r="M11" s="135">
        <f>SUM(M12:M15)</f>
        <v>1543.9</v>
      </c>
    </row>
    <row r="12" spans="1:13" ht="48" customHeight="1" hidden="1">
      <c r="A12" s="21" t="s">
        <v>25</v>
      </c>
      <c r="B12" s="17" t="s">
        <v>19</v>
      </c>
      <c r="C12" s="22" t="s">
        <v>21</v>
      </c>
      <c r="D12" s="22" t="s">
        <v>21</v>
      </c>
      <c r="E12" s="22" t="s">
        <v>22</v>
      </c>
      <c r="F12" s="21"/>
      <c r="G12" s="19"/>
      <c r="H12" s="23">
        <f t="shared" si="0"/>
        <v>961</v>
      </c>
      <c r="I12" s="136">
        <f t="shared" si="1"/>
        <v>0</v>
      </c>
      <c r="J12" s="137"/>
      <c r="K12" s="137"/>
      <c r="L12" s="137"/>
      <c r="M12" s="137"/>
    </row>
    <row r="13" spans="1:13" ht="15">
      <c r="A13" s="24" t="s">
        <v>26</v>
      </c>
      <c r="B13" s="17" t="s">
        <v>19</v>
      </c>
      <c r="C13" s="18" t="s">
        <v>21</v>
      </c>
      <c r="D13" s="18" t="s">
        <v>21</v>
      </c>
      <c r="E13" s="18" t="s">
        <v>22</v>
      </c>
      <c r="F13" s="24"/>
      <c r="G13" s="25"/>
      <c r="H13" s="23">
        <f t="shared" si="0"/>
        <v>961</v>
      </c>
      <c r="I13" s="136">
        <f t="shared" si="1"/>
        <v>6400</v>
      </c>
      <c r="J13" s="137">
        <v>1730</v>
      </c>
      <c r="K13" s="137">
        <f>1700-30</f>
        <v>1670</v>
      </c>
      <c r="L13" s="137">
        <f>-243.9+1700</f>
        <v>1456.1</v>
      </c>
      <c r="M13" s="137">
        <f>243.9+1700-400</f>
        <v>1543.9</v>
      </c>
    </row>
    <row r="14" spans="1:13" ht="15" hidden="1">
      <c r="A14" s="21" t="s">
        <v>27</v>
      </c>
      <c r="B14" s="17" t="s">
        <v>19</v>
      </c>
      <c r="C14" s="18" t="s">
        <v>21</v>
      </c>
      <c r="D14" s="18" t="s">
        <v>21</v>
      </c>
      <c r="E14" s="18" t="s">
        <v>22</v>
      </c>
      <c r="F14" s="21"/>
      <c r="G14" s="19"/>
      <c r="H14" s="23">
        <f t="shared" si="0"/>
        <v>961</v>
      </c>
      <c r="I14" s="136">
        <f t="shared" si="1"/>
        <v>0</v>
      </c>
      <c r="J14" s="137"/>
      <c r="K14" s="137"/>
      <c r="L14" s="137"/>
      <c r="M14" s="137"/>
    </row>
    <row r="15" spans="1:13" ht="15" hidden="1">
      <c r="A15" s="21" t="s">
        <v>28</v>
      </c>
      <c r="B15" s="17" t="s">
        <v>19</v>
      </c>
      <c r="C15" s="18" t="s">
        <v>21</v>
      </c>
      <c r="D15" s="18" t="s">
        <v>21</v>
      </c>
      <c r="E15" s="18" t="s">
        <v>22</v>
      </c>
      <c r="F15" s="21"/>
      <c r="G15" s="19"/>
      <c r="H15" s="23">
        <f t="shared" si="0"/>
        <v>961</v>
      </c>
      <c r="I15" s="136">
        <f t="shared" si="1"/>
        <v>0</v>
      </c>
      <c r="J15" s="137"/>
      <c r="K15" s="137"/>
      <c r="L15" s="137"/>
      <c r="M15" s="137"/>
    </row>
    <row r="16" spans="1:13" ht="15">
      <c r="A16" s="26" t="s">
        <v>29</v>
      </c>
      <c r="B16" s="17" t="s">
        <v>19</v>
      </c>
      <c r="C16" s="18" t="s">
        <v>21</v>
      </c>
      <c r="D16" s="18" t="s">
        <v>21</v>
      </c>
      <c r="E16" s="18" t="s">
        <v>22</v>
      </c>
      <c r="F16" s="26"/>
      <c r="G16" s="25">
        <v>213</v>
      </c>
      <c r="H16" s="27">
        <f t="shared" si="0"/>
        <v>961</v>
      </c>
      <c r="I16" s="136">
        <f t="shared" si="1"/>
        <v>1850</v>
      </c>
      <c r="J16" s="135">
        <f>SUM(J17:J18)</f>
        <v>497.5</v>
      </c>
      <c r="K16" s="135">
        <f>SUM(K17:K18)</f>
        <v>497.5</v>
      </c>
      <c r="L16" s="135">
        <f>SUM(L17:L18)</f>
        <v>497.5</v>
      </c>
      <c r="M16" s="135">
        <f>SUM(M17:M18)</f>
        <v>357.5</v>
      </c>
    </row>
    <row r="17" spans="1:13" ht="15" hidden="1">
      <c r="A17" s="24" t="s">
        <v>30</v>
      </c>
      <c r="B17" s="17" t="s">
        <v>19</v>
      </c>
      <c r="C17" s="18" t="s">
        <v>21</v>
      </c>
      <c r="D17" s="18" t="s">
        <v>21</v>
      </c>
      <c r="E17" s="18" t="s">
        <v>22</v>
      </c>
      <c r="F17" s="21"/>
      <c r="G17" s="19"/>
      <c r="H17" s="23">
        <f t="shared" si="0"/>
        <v>961</v>
      </c>
      <c r="I17" s="136">
        <f t="shared" si="1"/>
        <v>0</v>
      </c>
      <c r="J17" s="137"/>
      <c r="K17" s="137"/>
      <c r="L17" s="137"/>
      <c r="M17" s="137"/>
    </row>
    <row r="18" spans="1:13" ht="15.75" thickBot="1">
      <c r="A18" s="28" t="s">
        <v>31</v>
      </c>
      <c r="B18" s="17" t="s">
        <v>19</v>
      </c>
      <c r="C18" s="18" t="s">
        <v>21</v>
      </c>
      <c r="D18" s="18" t="s">
        <v>21</v>
      </c>
      <c r="E18" s="18" t="s">
        <v>22</v>
      </c>
      <c r="F18" s="29"/>
      <c r="G18" s="30"/>
      <c r="H18" s="31">
        <f t="shared" si="0"/>
        <v>961</v>
      </c>
      <c r="I18" s="138">
        <f t="shared" si="1"/>
        <v>1850</v>
      </c>
      <c r="J18" s="139">
        <v>497.5</v>
      </c>
      <c r="K18" s="139">
        <v>497.5</v>
      </c>
      <c r="L18" s="139">
        <v>497.5</v>
      </c>
      <c r="M18" s="139">
        <f>-140+497.5</f>
        <v>357.5</v>
      </c>
    </row>
    <row r="19" spans="1:13" ht="60.75" thickBot="1">
      <c r="A19" s="32" t="s">
        <v>32</v>
      </c>
      <c r="B19" s="120" t="s">
        <v>19</v>
      </c>
      <c r="C19" s="33" t="s">
        <v>19</v>
      </c>
      <c r="D19" s="33" t="s">
        <v>19</v>
      </c>
      <c r="E19" s="33" t="s">
        <v>22</v>
      </c>
      <c r="F19" s="32"/>
      <c r="G19" s="11">
        <v>210</v>
      </c>
      <c r="H19" s="12">
        <v>961</v>
      </c>
      <c r="I19" s="132">
        <f>I20+I30+I39</f>
        <v>2.5</v>
      </c>
      <c r="J19" s="170">
        <f>J20+J30+J39</f>
        <v>1</v>
      </c>
      <c r="K19" s="170">
        <f>K20+K30+K39</f>
        <v>0.5</v>
      </c>
      <c r="L19" s="170">
        <f>L20+L30+L39</f>
        <v>0.5</v>
      </c>
      <c r="M19" s="170">
        <f>M20+M30+M39</f>
        <v>0.5</v>
      </c>
    </row>
    <row r="20" spans="1:13" ht="27" thickBot="1">
      <c r="A20" s="13" t="s">
        <v>23</v>
      </c>
      <c r="B20" s="13"/>
      <c r="C20" s="34"/>
      <c r="D20" s="34"/>
      <c r="E20" s="34"/>
      <c r="F20" s="13"/>
      <c r="G20" s="14">
        <v>210</v>
      </c>
      <c r="H20" s="15">
        <f aca="true" t="shared" si="2" ref="H20:H40">$H$19</f>
        <v>961</v>
      </c>
      <c r="I20" s="134">
        <f>I21+I26</f>
        <v>2.5</v>
      </c>
      <c r="J20" s="169">
        <f>J21+J26</f>
        <v>1</v>
      </c>
      <c r="K20" s="169">
        <f>K21+K26</f>
        <v>0.5</v>
      </c>
      <c r="L20" s="169">
        <f>L21+L26</f>
        <v>0.5</v>
      </c>
      <c r="M20" s="169">
        <f>M21+M26</f>
        <v>0.5</v>
      </c>
    </row>
    <row r="21" spans="1:13" ht="15">
      <c r="A21" s="26" t="s">
        <v>33</v>
      </c>
      <c r="B21" s="17" t="s">
        <v>19</v>
      </c>
      <c r="C21" s="18" t="s">
        <v>21</v>
      </c>
      <c r="D21" s="18" t="s">
        <v>21</v>
      </c>
      <c r="E21" s="18" t="s">
        <v>22</v>
      </c>
      <c r="F21" s="26"/>
      <c r="G21" s="25">
        <v>212</v>
      </c>
      <c r="H21" s="27">
        <f>$H$19</f>
        <v>961</v>
      </c>
      <c r="I21" s="136">
        <f>SUM(J21:M21)</f>
        <v>2.5</v>
      </c>
      <c r="J21" s="135">
        <f>SUM(J22:J29)</f>
        <v>1</v>
      </c>
      <c r="K21" s="135">
        <f>SUM(K22:K29)</f>
        <v>0.5</v>
      </c>
      <c r="L21" s="135">
        <f>SUM(L22:L29)</f>
        <v>0.5</v>
      </c>
      <c r="M21" s="135">
        <f>SUM(M22:M29)</f>
        <v>0.5</v>
      </c>
    </row>
    <row r="22" spans="1:13" ht="15" hidden="1">
      <c r="A22" s="24" t="s">
        <v>34</v>
      </c>
      <c r="B22" s="21">
        <v>940</v>
      </c>
      <c r="C22" s="35" t="s">
        <v>35</v>
      </c>
      <c r="D22" s="35" t="s">
        <v>36</v>
      </c>
      <c r="E22" s="35" t="s">
        <v>37</v>
      </c>
      <c r="F22" s="24"/>
      <c r="G22" s="25"/>
      <c r="H22" s="23">
        <f t="shared" si="2"/>
        <v>961</v>
      </c>
      <c r="I22" s="136">
        <f aca="true" t="shared" si="3" ref="I22:I29">SUM(J22:M22)</f>
        <v>0</v>
      </c>
      <c r="J22" s="137"/>
      <c r="K22" s="137"/>
      <c r="L22" s="137"/>
      <c r="M22" s="137"/>
    </row>
    <row r="23" spans="1:13" ht="15">
      <c r="A23" s="24" t="s">
        <v>38</v>
      </c>
      <c r="B23" s="17" t="s">
        <v>19</v>
      </c>
      <c r="C23" s="18" t="s">
        <v>21</v>
      </c>
      <c r="D23" s="18" t="s">
        <v>21</v>
      </c>
      <c r="E23" s="18" t="s">
        <v>22</v>
      </c>
      <c r="F23" s="24"/>
      <c r="G23" s="25"/>
      <c r="H23" s="23">
        <f t="shared" si="2"/>
        <v>961</v>
      </c>
      <c r="I23" s="136">
        <f>SUM(J23:M23)</f>
        <v>2.5</v>
      </c>
      <c r="J23" s="137">
        <v>1</v>
      </c>
      <c r="K23" s="137">
        <v>0.5</v>
      </c>
      <c r="L23" s="137">
        <v>0.5</v>
      </c>
      <c r="M23" s="137">
        <v>0.5</v>
      </c>
    </row>
    <row r="24" spans="1:13" ht="15" hidden="1">
      <c r="A24" s="21" t="s">
        <v>39</v>
      </c>
      <c r="B24" s="17" t="s">
        <v>19</v>
      </c>
      <c r="C24" s="18" t="s">
        <v>21</v>
      </c>
      <c r="D24" s="18" t="s">
        <v>21</v>
      </c>
      <c r="E24" s="18" t="s">
        <v>22</v>
      </c>
      <c r="F24" s="21"/>
      <c r="G24" s="19"/>
      <c r="H24" s="23">
        <f t="shared" si="2"/>
        <v>961</v>
      </c>
      <c r="I24" s="136">
        <f t="shared" si="3"/>
        <v>0</v>
      </c>
      <c r="J24" s="137"/>
      <c r="K24" s="137"/>
      <c r="L24" s="137"/>
      <c r="M24" s="137"/>
    </row>
    <row r="25" spans="1:13" ht="15">
      <c r="A25" s="21" t="s">
        <v>40</v>
      </c>
      <c r="B25" s="17" t="s">
        <v>19</v>
      </c>
      <c r="C25" s="18" t="s">
        <v>21</v>
      </c>
      <c r="D25" s="18" t="s">
        <v>21</v>
      </c>
      <c r="E25" s="18" t="s">
        <v>22</v>
      </c>
      <c r="F25" s="21"/>
      <c r="G25" s="25"/>
      <c r="H25" s="23">
        <f t="shared" si="2"/>
        <v>961</v>
      </c>
      <c r="I25" s="136">
        <f>SUM(J25:M25)</f>
        <v>0</v>
      </c>
      <c r="J25" s="137">
        <v>0</v>
      </c>
      <c r="K25" s="137">
        <v>0</v>
      </c>
      <c r="L25" s="137">
        <v>0</v>
      </c>
      <c r="M25" s="137">
        <v>0</v>
      </c>
    </row>
    <row r="26" spans="1:13" ht="25.5" hidden="1">
      <c r="A26" s="24" t="s">
        <v>41</v>
      </c>
      <c r="B26" s="17" t="s">
        <v>19</v>
      </c>
      <c r="C26" s="18" t="s">
        <v>21</v>
      </c>
      <c r="D26" s="18" t="s">
        <v>21</v>
      </c>
      <c r="E26" s="18" t="s">
        <v>22</v>
      </c>
      <c r="F26" s="24"/>
      <c r="G26" s="25"/>
      <c r="H26" s="23">
        <f t="shared" si="2"/>
        <v>961</v>
      </c>
      <c r="I26" s="136">
        <f t="shared" si="3"/>
        <v>0</v>
      </c>
      <c r="J26" s="137"/>
      <c r="K26" s="137"/>
      <c r="L26" s="137"/>
      <c r="M26" s="137"/>
    </row>
    <row r="27" spans="1:13" ht="15.75" thickBot="1">
      <c r="A27" s="24" t="s">
        <v>42</v>
      </c>
      <c r="B27" s="17" t="s">
        <v>19</v>
      </c>
      <c r="C27" s="18" t="s">
        <v>21</v>
      </c>
      <c r="D27" s="18" t="s">
        <v>21</v>
      </c>
      <c r="E27" s="18" t="s">
        <v>22</v>
      </c>
      <c r="F27" s="24"/>
      <c r="G27" s="25"/>
      <c r="H27" s="23">
        <f t="shared" si="2"/>
        <v>961</v>
      </c>
      <c r="I27" s="136">
        <f t="shared" si="3"/>
        <v>0</v>
      </c>
      <c r="J27" s="137">
        <v>0</v>
      </c>
      <c r="K27" s="137">
        <v>0</v>
      </c>
      <c r="L27" s="137">
        <v>0</v>
      </c>
      <c r="M27" s="137">
        <v>0</v>
      </c>
    </row>
    <row r="28" spans="1:13" ht="15" hidden="1">
      <c r="A28" s="24" t="s">
        <v>43</v>
      </c>
      <c r="B28" s="17" t="s">
        <v>19</v>
      </c>
      <c r="C28" s="18" t="s">
        <v>21</v>
      </c>
      <c r="D28" s="18" t="s">
        <v>21</v>
      </c>
      <c r="E28" s="18" t="s">
        <v>22</v>
      </c>
      <c r="F28" s="24"/>
      <c r="G28" s="25"/>
      <c r="H28" s="23">
        <f t="shared" si="2"/>
        <v>961</v>
      </c>
      <c r="I28" s="136">
        <f t="shared" si="3"/>
        <v>0</v>
      </c>
      <c r="J28" s="137"/>
      <c r="K28" s="137"/>
      <c r="L28" s="137"/>
      <c r="M28" s="137"/>
    </row>
    <row r="29" spans="1:13" ht="15.75" hidden="1" thickBot="1">
      <c r="A29" s="24" t="s">
        <v>44</v>
      </c>
      <c r="B29" s="36" t="s">
        <v>19</v>
      </c>
      <c r="C29" s="37" t="s">
        <v>21</v>
      </c>
      <c r="D29" s="37" t="s">
        <v>21</v>
      </c>
      <c r="E29" s="37" t="s">
        <v>22</v>
      </c>
      <c r="F29" s="21"/>
      <c r="G29" s="19"/>
      <c r="H29" s="23">
        <f t="shared" si="2"/>
        <v>961</v>
      </c>
      <c r="I29" s="136">
        <f t="shared" si="3"/>
        <v>0</v>
      </c>
      <c r="J29" s="137"/>
      <c r="K29" s="137"/>
      <c r="L29" s="137"/>
      <c r="M29" s="137"/>
    </row>
    <row r="30" spans="1:13" ht="15.75" hidden="1" thickBot="1">
      <c r="A30" s="38" t="s">
        <v>45</v>
      </c>
      <c r="B30" s="39" t="s">
        <v>19</v>
      </c>
      <c r="C30" s="40" t="s">
        <v>21</v>
      </c>
      <c r="D30" s="40" t="s">
        <v>21</v>
      </c>
      <c r="E30" s="41" t="s">
        <v>22</v>
      </c>
      <c r="F30" s="42"/>
      <c r="G30" s="14">
        <v>220</v>
      </c>
      <c r="H30" s="15">
        <f t="shared" si="2"/>
        <v>961</v>
      </c>
      <c r="I30" s="134">
        <f>I31+I33+I35</f>
        <v>0</v>
      </c>
      <c r="J30" s="134">
        <f>J31+J33+J35</f>
        <v>0</v>
      </c>
      <c r="K30" s="134">
        <f>K31+K33+K35</f>
        <v>0</v>
      </c>
      <c r="L30" s="134">
        <f>L31+L33+L35</f>
        <v>0</v>
      </c>
      <c r="M30" s="134">
        <f>M31+M33+M35</f>
        <v>0</v>
      </c>
    </row>
    <row r="31" spans="1:13" ht="15" hidden="1">
      <c r="A31" s="16" t="s">
        <v>46</v>
      </c>
      <c r="B31" s="17" t="s">
        <v>19</v>
      </c>
      <c r="C31" s="18" t="s">
        <v>21</v>
      </c>
      <c r="D31" s="18" t="s">
        <v>21</v>
      </c>
      <c r="E31" s="18" t="s">
        <v>22</v>
      </c>
      <c r="F31" s="16"/>
      <c r="G31" s="25">
        <v>222</v>
      </c>
      <c r="H31" s="27">
        <f t="shared" si="2"/>
        <v>961</v>
      </c>
      <c r="I31" s="136">
        <f>I32</f>
        <v>0</v>
      </c>
      <c r="J31" s="136">
        <f>J32</f>
        <v>0</v>
      </c>
      <c r="K31" s="136">
        <f>K32</f>
        <v>0</v>
      </c>
      <c r="L31" s="136">
        <f>L32</f>
        <v>0</v>
      </c>
      <c r="M31" s="136">
        <f>M32</f>
        <v>0</v>
      </c>
    </row>
    <row r="32" spans="1:13" ht="15" hidden="1">
      <c r="A32" s="24" t="s">
        <v>47</v>
      </c>
      <c r="B32" s="17" t="s">
        <v>19</v>
      </c>
      <c r="C32" s="18" t="s">
        <v>21</v>
      </c>
      <c r="D32" s="18" t="s">
        <v>21</v>
      </c>
      <c r="E32" s="18" t="s">
        <v>22</v>
      </c>
      <c r="F32" s="21"/>
      <c r="G32" s="25"/>
      <c r="H32" s="23">
        <f t="shared" si="2"/>
        <v>961</v>
      </c>
      <c r="I32" s="136">
        <f>SUM(J32:M32)</f>
        <v>0</v>
      </c>
      <c r="J32" s="137"/>
      <c r="K32" s="137"/>
      <c r="L32" s="137"/>
      <c r="M32" s="137"/>
    </row>
    <row r="33" spans="1:13" ht="15" hidden="1">
      <c r="A33" s="26" t="s">
        <v>48</v>
      </c>
      <c r="B33" s="17" t="s">
        <v>19</v>
      </c>
      <c r="C33" s="18" t="s">
        <v>21</v>
      </c>
      <c r="D33" s="18" t="s">
        <v>21</v>
      </c>
      <c r="E33" s="18" t="s">
        <v>22</v>
      </c>
      <c r="F33" s="26"/>
      <c r="G33" s="25">
        <v>226</v>
      </c>
      <c r="H33" s="27">
        <f t="shared" si="2"/>
        <v>961</v>
      </c>
      <c r="I33" s="136">
        <f>I34</f>
        <v>0</v>
      </c>
      <c r="J33" s="136">
        <f>J34</f>
        <v>0</v>
      </c>
      <c r="K33" s="136">
        <f>K34</f>
        <v>0</v>
      </c>
      <c r="L33" s="136">
        <f>L34</f>
        <v>0</v>
      </c>
      <c r="M33" s="136">
        <f>M34</f>
        <v>0</v>
      </c>
    </row>
    <row r="34" spans="1:13" ht="15" hidden="1">
      <c r="A34" s="24" t="s">
        <v>49</v>
      </c>
      <c r="B34" s="17" t="s">
        <v>19</v>
      </c>
      <c r="C34" s="18" t="s">
        <v>21</v>
      </c>
      <c r="D34" s="18" t="s">
        <v>21</v>
      </c>
      <c r="E34" s="18" t="s">
        <v>22</v>
      </c>
      <c r="F34" s="24"/>
      <c r="G34" s="25"/>
      <c r="H34" s="23">
        <f t="shared" si="2"/>
        <v>961</v>
      </c>
      <c r="I34" s="136">
        <f>SUM(J34:M34)</f>
        <v>0</v>
      </c>
      <c r="J34" s="137">
        <v>0</v>
      </c>
      <c r="K34" s="137">
        <v>0</v>
      </c>
      <c r="L34" s="137">
        <v>0</v>
      </c>
      <c r="M34" s="137">
        <v>0</v>
      </c>
    </row>
    <row r="35" spans="1:13" ht="15" hidden="1">
      <c r="A35" s="16" t="s">
        <v>50</v>
      </c>
      <c r="B35" s="17" t="s">
        <v>19</v>
      </c>
      <c r="C35" s="18" t="s">
        <v>21</v>
      </c>
      <c r="D35" s="18" t="s">
        <v>21</v>
      </c>
      <c r="E35" s="18" t="s">
        <v>22</v>
      </c>
      <c r="F35" s="16"/>
      <c r="G35" s="25">
        <v>262</v>
      </c>
      <c r="H35" s="27">
        <f t="shared" si="2"/>
        <v>961</v>
      </c>
      <c r="I35" s="136">
        <f>SUM(J35:M35)</f>
        <v>0</v>
      </c>
      <c r="J35" s="136">
        <f>SUM(J36:J40)</f>
        <v>0</v>
      </c>
      <c r="K35" s="136">
        <f>SUM(K36:K40)</f>
        <v>0</v>
      </c>
      <c r="L35" s="136">
        <f>SUM(L36:L40)</f>
        <v>0</v>
      </c>
      <c r="M35" s="136">
        <f>SUM(M36:M40)</f>
        <v>0</v>
      </c>
    </row>
    <row r="36" spans="1:13" ht="15" hidden="1">
      <c r="A36" s="21" t="s">
        <v>51</v>
      </c>
      <c r="B36" s="17" t="s">
        <v>19</v>
      </c>
      <c r="C36" s="18" t="s">
        <v>21</v>
      </c>
      <c r="D36" s="18" t="s">
        <v>21</v>
      </c>
      <c r="E36" s="18" t="s">
        <v>22</v>
      </c>
      <c r="F36" s="21"/>
      <c r="G36" s="19"/>
      <c r="H36" s="23">
        <f t="shared" si="2"/>
        <v>961</v>
      </c>
      <c r="I36" s="136">
        <f>SUM(J36:M36)</f>
        <v>0</v>
      </c>
      <c r="J36" s="137"/>
      <c r="K36" s="137"/>
      <c r="L36" s="137"/>
      <c r="M36" s="137"/>
    </row>
    <row r="37" spans="1:13" ht="15" hidden="1">
      <c r="A37" s="24" t="s">
        <v>52</v>
      </c>
      <c r="B37" s="17" t="s">
        <v>19</v>
      </c>
      <c r="C37" s="18" t="s">
        <v>21</v>
      </c>
      <c r="D37" s="18" t="s">
        <v>21</v>
      </c>
      <c r="E37" s="18" t="s">
        <v>22</v>
      </c>
      <c r="F37" s="24"/>
      <c r="G37" s="25"/>
      <c r="H37" s="23">
        <f t="shared" si="2"/>
        <v>961</v>
      </c>
      <c r="I37" s="136">
        <f>SUM(J37:M37)</f>
        <v>0</v>
      </c>
      <c r="J37" s="137"/>
      <c r="K37" s="137"/>
      <c r="L37" s="137"/>
      <c r="M37" s="137"/>
    </row>
    <row r="38" spans="1:13" ht="15.75" hidden="1" thickBot="1">
      <c r="A38" s="21" t="s">
        <v>53</v>
      </c>
      <c r="B38" s="17" t="s">
        <v>19</v>
      </c>
      <c r="C38" s="18" t="s">
        <v>21</v>
      </c>
      <c r="D38" s="18" t="s">
        <v>21</v>
      </c>
      <c r="E38" s="18" t="s">
        <v>22</v>
      </c>
      <c r="F38" s="21"/>
      <c r="G38" s="19"/>
      <c r="H38" s="23">
        <f t="shared" si="2"/>
        <v>961</v>
      </c>
      <c r="I38" s="136">
        <f>SUM(J38:M38)</f>
        <v>0</v>
      </c>
      <c r="J38" s="137"/>
      <c r="K38" s="137"/>
      <c r="L38" s="137"/>
      <c r="M38" s="137"/>
    </row>
    <row r="39" spans="1:13" ht="15.75" hidden="1" thickBot="1">
      <c r="A39" s="38" t="s">
        <v>54</v>
      </c>
      <c r="B39" s="17" t="s">
        <v>19</v>
      </c>
      <c r="C39" s="18" t="s">
        <v>21</v>
      </c>
      <c r="D39" s="18" t="s">
        <v>21</v>
      </c>
      <c r="E39" s="18" t="s">
        <v>22</v>
      </c>
      <c r="F39" s="42"/>
      <c r="G39" s="14">
        <v>290</v>
      </c>
      <c r="H39" s="15">
        <f t="shared" si="2"/>
        <v>961</v>
      </c>
      <c r="I39" s="134">
        <f>I40</f>
        <v>0</v>
      </c>
      <c r="J39" s="134">
        <f>J40</f>
        <v>0</v>
      </c>
      <c r="K39" s="134">
        <f>K40</f>
        <v>0</v>
      </c>
      <c r="L39" s="134">
        <f>L40</f>
        <v>0</v>
      </c>
      <c r="M39" s="134">
        <f>M40</f>
        <v>0</v>
      </c>
    </row>
    <row r="40" spans="1:13" ht="26.25" hidden="1" thickBot="1">
      <c r="A40" s="43" t="s">
        <v>55</v>
      </c>
      <c r="B40" s="17" t="s">
        <v>19</v>
      </c>
      <c r="C40" s="18" t="s">
        <v>21</v>
      </c>
      <c r="D40" s="18" t="s">
        <v>21</v>
      </c>
      <c r="E40" s="18" t="s">
        <v>22</v>
      </c>
      <c r="F40" s="43"/>
      <c r="G40" s="44"/>
      <c r="H40" s="31">
        <f t="shared" si="2"/>
        <v>961</v>
      </c>
      <c r="I40" s="138">
        <v>0</v>
      </c>
      <c r="J40" s="142"/>
      <c r="K40" s="142"/>
      <c r="L40" s="142"/>
      <c r="M40" s="142"/>
    </row>
    <row r="41" spans="1:13" ht="45.75" hidden="1" thickBot="1">
      <c r="A41" s="7" t="s">
        <v>56</v>
      </c>
      <c r="B41" s="120" t="s">
        <v>19</v>
      </c>
      <c r="C41" s="33" t="s">
        <v>19</v>
      </c>
      <c r="D41" s="33" t="s">
        <v>19</v>
      </c>
      <c r="E41" s="33" t="s">
        <v>22</v>
      </c>
      <c r="F41" s="32"/>
      <c r="G41" s="45"/>
      <c r="H41" s="46">
        <v>961</v>
      </c>
      <c r="I41" s="132">
        <f>I43+I126+I136+I140+I144</f>
        <v>2089.4</v>
      </c>
      <c r="J41" s="132">
        <f>J42</f>
        <v>565.3</v>
      </c>
      <c r="K41" s="132">
        <f>K42</f>
        <v>683</v>
      </c>
      <c r="L41" s="132">
        <f>L42</f>
        <v>343.7</v>
      </c>
      <c r="M41" s="132">
        <f>M42</f>
        <v>497.4</v>
      </c>
    </row>
    <row r="42" spans="1:13" ht="45.75" thickBot="1">
      <c r="A42" s="47" t="s">
        <v>56</v>
      </c>
      <c r="B42" s="121" t="s">
        <v>19</v>
      </c>
      <c r="C42" s="33" t="s">
        <v>19</v>
      </c>
      <c r="D42" s="33" t="s">
        <v>19</v>
      </c>
      <c r="E42" s="33" t="s">
        <v>22</v>
      </c>
      <c r="F42" s="50"/>
      <c r="G42" s="51"/>
      <c r="H42" s="52">
        <v>961</v>
      </c>
      <c r="I42" s="143">
        <f>M42+L42+K42+J42</f>
        <v>2089.3999999999996</v>
      </c>
      <c r="J42" s="143">
        <f>J43+J126</f>
        <v>565.3</v>
      </c>
      <c r="K42" s="143">
        <f>K43+K126</f>
        <v>683</v>
      </c>
      <c r="L42" s="143">
        <f>L43+L126</f>
        <v>343.7</v>
      </c>
      <c r="M42" s="143">
        <f>M43+M126</f>
        <v>497.4</v>
      </c>
    </row>
    <row r="43" spans="1:13" ht="17.25" thickBot="1">
      <c r="A43" s="53" t="s">
        <v>57</v>
      </c>
      <c r="B43" s="54" t="s">
        <v>19</v>
      </c>
      <c r="C43" s="40" t="s">
        <v>21</v>
      </c>
      <c r="D43" s="40" t="s">
        <v>21</v>
      </c>
      <c r="E43" s="40" t="s">
        <v>22</v>
      </c>
      <c r="F43" s="55"/>
      <c r="G43" s="14">
        <v>200</v>
      </c>
      <c r="H43" s="15">
        <f aca="true" t="shared" si="4" ref="H43:H75">$H$41</f>
        <v>961</v>
      </c>
      <c r="I43" s="134">
        <f>SUM(J43:M43)</f>
        <v>1636</v>
      </c>
      <c r="J43" s="134">
        <f>J44+J120</f>
        <v>482</v>
      </c>
      <c r="K43" s="134">
        <f>K44+K120</f>
        <v>517.2</v>
      </c>
      <c r="L43" s="134">
        <f>L44+L120</f>
        <v>307.9</v>
      </c>
      <c r="M43" s="134">
        <f>M44+M120</f>
        <v>328.9</v>
      </c>
    </row>
    <row r="44" spans="1:13" ht="27.75" customHeight="1" thickBot="1">
      <c r="A44" s="56" t="s">
        <v>45</v>
      </c>
      <c r="B44" s="54" t="s">
        <v>19</v>
      </c>
      <c r="C44" s="40" t="s">
        <v>21</v>
      </c>
      <c r="D44" s="40" t="s">
        <v>21</v>
      </c>
      <c r="E44" s="40" t="s">
        <v>22</v>
      </c>
      <c r="F44" s="42"/>
      <c r="G44" s="14">
        <v>220</v>
      </c>
      <c r="H44" s="15">
        <f t="shared" si="4"/>
        <v>961</v>
      </c>
      <c r="I44" s="134">
        <f>SUM(J44:M44)</f>
        <v>1110.2</v>
      </c>
      <c r="J44" s="134">
        <f>J45+J48+J51+J55+J62</f>
        <v>403</v>
      </c>
      <c r="K44" s="134">
        <f>K45+K48+K51+K55+K62</f>
        <v>182.1</v>
      </c>
      <c r="L44" s="134">
        <f>L45+L48+L51+L55+L62</f>
        <v>228.5</v>
      </c>
      <c r="M44" s="134">
        <f>M45+M48+M51+M55+M62</f>
        <v>296.59999999999997</v>
      </c>
    </row>
    <row r="45" spans="1:13" ht="28.5" customHeight="1" thickBot="1">
      <c r="A45" s="57" t="s">
        <v>58</v>
      </c>
      <c r="B45" s="54" t="s">
        <v>19</v>
      </c>
      <c r="C45" s="58" t="s">
        <v>21</v>
      </c>
      <c r="D45" s="58" t="s">
        <v>21</v>
      </c>
      <c r="E45" s="58" t="s">
        <v>22</v>
      </c>
      <c r="F45" s="59"/>
      <c r="G45" s="60">
        <v>221</v>
      </c>
      <c r="H45" s="61">
        <f t="shared" si="4"/>
        <v>961</v>
      </c>
      <c r="I45" s="144">
        <f>SUM(J45:M45)</f>
        <v>54.7</v>
      </c>
      <c r="J45" s="144">
        <f>SUM(J46:J47)</f>
        <v>11</v>
      </c>
      <c r="K45" s="144">
        <f>SUM(K46:K47)</f>
        <v>11</v>
      </c>
      <c r="L45" s="144">
        <f>SUM(L46:L47)</f>
        <v>12</v>
      </c>
      <c r="M45" s="145">
        <f>SUM(M46:M47)</f>
        <v>20.7</v>
      </c>
    </row>
    <row r="46" spans="1:13" ht="15">
      <c r="A46" s="21" t="s">
        <v>58</v>
      </c>
      <c r="B46" s="17" t="s">
        <v>19</v>
      </c>
      <c r="C46" s="18" t="s">
        <v>21</v>
      </c>
      <c r="D46" s="18" t="s">
        <v>21</v>
      </c>
      <c r="E46" s="18" t="s">
        <v>22</v>
      </c>
      <c r="F46" s="21"/>
      <c r="G46" s="19"/>
      <c r="H46" s="62">
        <f t="shared" si="4"/>
        <v>961</v>
      </c>
      <c r="I46" s="135">
        <f>SUM(J46:M46)</f>
        <v>54.7</v>
      </c>
      <c r="J46" s="137">
        <v>11</v>
      </c>
      <c r="K46" s="137">
        <v>11</v>
      </c>
      <c r="L46" s="137">
        <v>12</v>
      </c>
      <c r="M46" s="137">
        <f>10+10.7</f>
        <v>20.7</v>
      </c>
    </row>
    <row r="47" spans="1:13" ht="15.75" thickBot="1">
      <c r="A47" s="28" t="s">
        <v>59</v>
      </c>
      <c r="B47" s="48" t="s">
        <v>19</v>
      </c>
      <c r="C47" s="49" t="s">
        <v>21</v>
      </c>
      <c r="D47" s="49" t="s">
        <v>21</v>
      </c>
      <c r="E47" s="49" t="s">
        <v>22</v>
      </c>
      <c r="F47" s="29"/>
      <c r="G47" s="30"/>
      <c r="H47" s="31">
        <f t="shared" si="4"/>
        <v>961</v>
      </c>
      <c r="I47" s="138">
        <f>SUM(J47:M47)</f>
        <v>0</v>
      </c>
      <c r="J47" s="142">
        <v>0</v>
      </c>
      <c r="K47" s="142">
        <v>0</v>
      </c>
      <c r="L47" s="142">
        <v>0</v>
      </c>
      <c r="M47" s="142">
        <v>0</v>
      </c>
    </row>
    <row r="48" spans="1:13" ht="15.75" thickBot="1">
      <c r="A48" s="57" t="s">
        <v>46</v>
      </c>
      <c r="B48" s="54" t="s">
        <v>19</v>
      </c>
      <c r="C48" s="40" t="s">
        <v>21</v>
      </c>
      <c r="D48" s="40" t="s">
        <v>21</v>
      </c>
      <c r="E48" s="40" t="s">
        <v>22</v>
      </c>
      <c r="F48" s="59"/>
      <c r="G48" s="60">
        <v>222</v>
      </c>
      <c r="H48" s="61">
        <f t="shared" si="4"/>
        <v>961</v>
      </c>
      <c r="I48" s="144">
        <f>I49+I50</f>
        <v>46</v>
      </c>
      <c r="J48" s="144">
        <f>J49+J50</f>
        <v>17.5</v>
      </c>
      <c r="K48" s="144">
        <f>K49+K50</f>
        <v>12.5</v>
      </c>
      <c r="L48" s="144">
        <f>L49+L50</f>
        <v>15</v>
      </c>
      <c r="M48" s="145">
        <f>M49+M50</f>
        <v>1</v>
      </c>
    </row>
    <row r="49" spans="1:13" ht="15">
      <c r="A49" s="29" t="s">
        <v>60</v>
      </c>
      <c r="B49" s="48" t="s">
        <v>19</v>
      </c>
      <c r="C49" s="49" t="s">
        <v>21</v>
      </c>
      <c r="D49" s="49" t="s">
        <v>21</v>
      </c>
      <c r="E49" s="49" t="s">
        <v>22</v>
      </c>
      <c r="F49" s="29"/>
      <c r="G49" s="30"/>
      <c r="H49" s="63">
        <f t="shared" si="4"/>
        <v>961</v>
      </c>
      <c r="I49" s="146">
        <f aca="true" t="shared" si="5" ref="I49:I81">SUM(J49:M49)</f>
        <v>26</v>
      </c>
      <c r="J49" s="142">
        <v>7.5</v>
      </c>
      <c r="K49" s="142">
        <v>7.5</v>
      </c>
      <c r="L49" s="142">
        <v>10</v>
      </c>
      <c r="M49" s="142">
        <v>1</v>
      </c>
    </row>
    <row r="50" spans="1:13" ht="15.75" thickBot="1">
      <c r="A50" s="29" t="s">
        <v>150</v>
      </c>
      <c r="B50" s="48" t="s">
        <v>19</v>
      </c>
      <c r="C50" s="49" t="s">
        <v>21</v>
      </c>
      <c r="D50" s="49" t="s">
        <v>21</v>
      </c>
      <c r="E50" s="49" t="s">
        <v>22</v>
      </c>
      <c r="F50" s="29"/>
      <c r="G50" s="30"/>
      <c r="H50" s="63">
        <f t="shared" si="4"/>
        <v>961</v>
      </c>
      <c r="I50" s="146">
        <f>SUM(J50:M50)</f>
        <v>20</v>
      </c>
      <c r="J50" s="142">
        <v>10</v>
      </c>
      <c r="K50" s="142">
        <v>5</v>
      </c>
      <c r="L50" s="142">
        <v>5</v>
      </c>
      <c r="M50" s="142">
        <v>0</v>
      </c>
    </row>
    <row r="51" spans="1:19" ht="15.75" thickBot="1">
      <c r="A51" s="57" t="s">
        <v>61</v>
      </c>
      <c r="B51" s="54" t="s">
        <v>19</v>
      </c>
      <c r="C51" s="40" t="s">
        <v>21</v>
      </c>
      <c r="D51" s="40" t="s">
        <v>21</v>
      </c>
      <c r="E51" s="40" t="s">
        <v>22</v>
      </c>
      <c r="F51" s="59"/>
      <c r="G51" s="60">
        <v>223</v>
      </c>
      <c r="H51" s="61">
        <f t="shared" si="4"/>
        <v>961</v>
      </c>
      <c r="I51" s="144">
        <f t="shared" si="5"/>
        <v>550</v>
      </c>
      <c r="J51" s="144">
        <f>SUM(J52:J53)</f>
        <v>259</v>
      </c>
      <c r="K51" s="144">
        <f>SUM(K52:K53)</f>
        <v>88.8</v>
      </c>
      <c r="L51" s="144">
        <f>SUM(L52:L53)</f>
        <v>48.3</v>
      </c>
      <c r="M51" s="145">
        <f>SUM(M52:M53)</f>
        <v>153.9</v>
      </c>
      <c r="O51" s="154"/>
      <c r="P51" s="171"/>
      <c r="Q51" s="171"/>
      <c r="R51" s="171"/>
      <c r="S51" s="171"/>
    </row>
    <row r="52" spans="1:19" ht="26.25" thickBot="1">
      <c r="A52" s="64" t="s">
        <v>62</v>
      </c>
      <c r="B52" s="17" t="s">
        <v>19</v>
      </c>
      <c r="C52" s="22" t="s">
        <v>21</v>
      </c>
      <c r="D52" s="22" t="s">
        <v>21</v>
      </c>
      <c r="E52" s="22" t="s">
        <v>22</v>
      </c>
      <c r="F52" s="64"/>
      <c r="G52" s="19"/>
      <c r="H52" s="62">
        <f t="shared" si="4"/>
        <v>961</v>
      </c>
      <c r="I52" s="135">
        <f t="shared" si="5"/>
        <v>550</v>
      </c>
      <c r="J52" s="137">
        <v>259</v>
      </c>
      <c r="K52" s="137">
        <v>88.8</v>
      </c>
      <c r="L52" s="137">
        <v>48.3</v>
      </c>
      <c r="M52" s="137">
        <f>-110.9+264.8</f>
        <v>153.9</v>
      </c>
      <c r="O52" s="154"/>
      <c r="P52" s="154"/>
      <c r="Q52" s="154"/>
      <c r="R52" s="154"/>
      <c r="S52" s="154"/>
    </row>
    <row r="53" spans="1:13" ht="15" hidden="1">
      <c r="A53" s="24" t="s">
        <v>63</v>
      </c>
      <c r="B53" s="17" t="s">
        <v>19</v>
      </c>
      <c r="C53" s="18" t="s">
        <v>21</v>
      </c>
      <c r="D53" s="18" t="s">
        <v>21</v>
      </c>
      <c r="E53" s="18" t="s">
        <v>22</v>
      </c>
      <c r="F53" s="21"/>
      <c r="G53" s="19"/>
      <c r="H53" s="23">
        <f t="shared" si="4"/>
        <v>961</v>
      </c>
      <c r="I53" s="136">
        <f t="shared" si="5"/>
        <v>0</v>
      </c>
      <c r="J53" s="137"/>
      <c r="K53" s="137"/>
      <c r="L53" s="137"/>
      <c r="M53" s="137"/>
    </row>
    <row r="54" spans="1:13" ht="15.75" hidden="1" thickBot="1">
      <c r="A54" s="65" t="s">
        <v>64</v>
      </c>
      <c r="B54" s="48" t="s">
        <v>19</v>
      </c>
      <c r="C54" s="49" t="s">
        <v>21</v>
      </c>
      <c r="D54" s="49" t="s">
        <v>21</v>
      </c>
      <c r="E54" s="49" t="s">
        <v>22</v>
      </c>
      <c r="F54" s="65"/>
      <c r="G54" s="44">
        <v>224</v>
      </c>
      <c r="H54" s="66">
        <f t="shared" si="4"/>
        <v>961</v>
      </c>
      <c r="I54" s="138">
        <f t="shared" si="5"/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5" ht="15.75" thickBot="1">
      <c r="A55" s="57" t="s">
        <v>65</v>
      </c>
      <c r="B55" s="54" t="s">
        <v>19</v>
      </c>
      <c r="C55" s="40" t="s">
        <v>21</v>
      </c>
      <c r="D55" s="40" t="s">
        <v>21</v>
      </c>
      <c r="E55" s="40" t="s">
        <v>22</v>
      </c>
      <c r="F55" s="59"/>
      <c r="G55" s="60">
        <v>225</v>
      </c>
      <c r="H55" s="61">
        <f t="shared" si="4"/>
        <v>961</v>
      </c>
      <c r="I55" s="144">
        <f t="shared" si="5"/>
        <v>204.5</v>
      </c>
      <c r="J55" s="144">
        <f>SUM(J56:J61)</f>
        <v>14.3</v>
      </c>
      <c r="K55" s="144">
        <f>SUM(K56:K61)</f>
        <v>23.2</v>
      </c>
      <c r="L55" s="144">
        <f>SUM(L56:L61)</f>
        <v>83.7</v>
      </c>
      <c r="M55" s="145">
        <f>SUM(M56:M61)</f>
        <v>83.3</v>
      </c>
      <c r="O55" s="172"/>
    </row>
    <row r="56" spans="1:15" ht="25.5" hidden="1">
      <c r="A56" s="21" t="s">
        <v>66</v>
      </c>
      <c r="B56" s="17" t="s">
        <v>19</v>
      </c>
      <c r="C56" s="18" t="s">
        <v>21</v>
      </c>
      <c r="D56" s="18" t="s">
        <v>21</v>
      </c>
      <c r="E56" s="18" t="s">
        <v>22</v>
      </c>
      <c r="F56" s="21"/>
      <c r="G56" s="19"/>
      <c r="H56" s="62">
        <f t="shared" si="4"/>
        <v>961</v>
      </c>
      <c r="I56" s="135">
        <f t="shared" si="5"/>
        <v>0</v>
      </c>
      <c r="J56" s="137">
        <v>0</v>
      </c>
      <c r="K56" s="137">
        <v>0</v>
      </c>
      <c r="L56" s="137">
        <v>0</v>
      </c>
      <c r="M56" s="137">
        <v>0</v>
      </c>
      <c r="O56" s="172"/>
    </row>
    <row r="57" spans="1:19" ht="15">
      <c r="A57" s="24" t="s">
        <v>67</v>
      </c>
      <c r="B57" s="17" t="s">
        <v>19</v>
      </c>
      <c r="C57" s="18" t="s">
        <v>21</v>
      </c>
      <c r="D57" s="18" t="s">
        <v>21</v>
      </c>
      <c r="E57" s="18" t="s">
        <v>22</v>
      </c>
      <c r="F57" s="24"/>
      <c r="G57" s="25"/>
      <c r="H57" s="23">
        <f t="shared" si="4"/>
        <v>961</v>
      </c>
      <c r="I57" s="136">
        <f t="shared" si="5"/>
        <v>5.5</v>
      </c>
      <c r="J57" s="137">
        <v>1.8</v>
      </c>
      <c r="K57" s="137">
        <v>1.7</v>
      </c>
      <c r="L57" s="137">
        <v>1.7</v>
      </c>
      <c r="M57" s="137">
        <v>0.3</v>
      </c>
      <c r="O57" s="172"/>
      <c r="P57" s="171"/>
      <c r="Q57" s="171"/>
      <c r="R57" s="171"/>
      <c r="S57" s="171"/>
    </row>
    <row r="58" spans="1:19" ht="15">
      <c r="A58" s="24" t="s">
        <v>148</v>
      </c>
      <c r="B58" s="17" t="s">
        <v>19</v>
      </c>
      <c r="C58" s="18" t="s">
        <v>21</v>
      </c>
      <c r="D58" s="18" t="s">
        <v>21</v>
      </c>
      <c r="E58" s="18" t="s">
        <v>22</v>
      </c>
      <c r="F58" s="24"/>
      <c r="G58" s="25"/>
      <c r="H58" s="23">
        <f t="shared" si="4"/>
        <v>961</v>
      </c>
      <c r="I58" s="136">
        <f t="shared" si="5"/>
        <v>90</v>
      </c>
      <c r="J58" s="137">
        <v>12.5</v>
      </c>
      <c r="K58" s="137">
        <v>12.5</v>
      </c>
      <c r="L58" s="137">
        <f>40+12.5</f>
        <v>52.5</v>
      </c>
      <c r="M58" s="137">
        <v>12.5</v>
      </c>
      <c r="O58" s="172"/>
      <c r="P58" s="171"/>
      <c r="Q58" s="171"/>
      <c r="R58" s="171"/>
      <c r="S58" s="171"/>
    </row>
    <row r="59" spans="1:19" ht="15">
      <c r="A59" s="24" t="s">
        <v>68</v>
      </c>
      <c r="B59" s="17" t="s">
        <v>19</v>
      </c>
      <c r="C59" s="18" t="s">
        <v>21</v>
      </c>
      <c r="D59" s="18" t="s">
        <v>21</v>
      </c>
      <c r="E59" s="18" t="s">
        <v>22</v>
      </c>
      <c r="F59" s="24"/>
      <c r="G59" s="25"/>
      <c r="H59" s="23">
        <f t="shared" si="4"/>
        <v>961</v>
      </c>
      <c r="I59" s="136">
        <f t="shared" si="5"/>
        <v>109</v>
      </c>
      <c r="J59" s="137">
        <v>0</v>
      </c>
      <c r="K59" s="137">
        <v>9</v>
      </c>
      <c r="L59" s="137">
        <v>29.5</v>
      </c>
      <c r="M59" s="137">
        <f>20+28.5+22</f>
        <v>70.5</v>
      </c>
      <c r="O59" s="172"/>
      <c r="P59" s="171"/>
      <c r="Q59" s="171"/>
      <c r="R59" s="171"/>
      <c r="S59" s="171"/>
    </row>
    <row r="60" spans="1:13" ht="15.75" thickBot="1">
      <c r="A60" s="24" t="s">
        <v>69</v>
      </c>
      <c r="B60" s="17" t="s">
        <v>19</v>
      </c>
      <c r="C60" s="18" t="s">
        <v>21</v>
      </c>
      <c r="D60" s="18" t="s">
        <v>21</v>
      </c>
      <c r="E60" s="18" t="s">
        <v>22</v>
      </c>
      <c r="F60" s="24"/>
      <c r="G60" s="25"/>
      <c r="H60" s="23">
        <f t="shared" si="4"/>
        <v>961</v>
      </c>
      <c r="I60" s="136">
        <f t="shared" si="5"/>
        <v>0</v>
      </c>
      <c r="J60" s="137">
        <v>0</v>
      </c>
      <c r="K60" s="137">
        <v>0</v>
      </c>
      <c r="L60" s="137">
        <v>0</v>
      </c>
      <c r="M60" s="137">
        <v>0</v>
      </c>
    </row>
    <row r="61" spans="1:13" ht="15.75" hidden="1" thickBot="1">
      <c r="A61" s="28" t="s">
        <v>70</v>
      </c>
      <c r="B61" s="48" t="s">
        <v>19</v>
      </c>
      <c r="C61" s="49" t="s">
        <v>21</v>
      </c>
      <c r="D61" s="49" t="s">
        <v>21</v>
      </c>
      <c r="E61" s="49" t="s">
        <v>22</v>
      </c>
      <c r="F61" s="28"/>
      <c r="G61" s="44"/>
      <c r="H61" s="31">
        <f t="shared" si="4"/>
        <v>961</v>
      </c>
      <c r="I61" s="138">
        <f t="shared" si="5"/>
        <v>0</v>
      </c>
      <c r="J61" s="142"/>
      <c r="K61" s="142"/>
      <c r="L61" s="142"/>
      <c r="M61" s="142"/>
    </row>
    <row r="62" spans="1:13" ht="15.75" thickBot="1">
      <c r="A62" s="57" t="s">
        <v>48</v>
      </c>
      <c r="B62" s="54" t="s">
        <v>19</v>
      </c>
      <c r="C62" s="40" t="s">
        <v>21</v>
      </c>
      <c r="D62" s="40" t="s">
        <v>21</v>
      </c>
      <c r="E62" s="40" t="s">
        <v>22</v>
      </c>
      <c r="F62" s="59"/>
      <c r="G62" s="60">
        <v>226</v>
      </c>
      <c r="H62" s="61">
        <f t="shared" si="4"/>
        <v>961</v>
      </c>
      <c r="I62" s="144">
        <f t="shared" si="5"/>
        <v>255</v>
      </c>
      <c r="J62" s="144">
        <f>SUM(J63:J66)</f>
        <v>101.2</v>
      </c>
      <c r="K62" s="144">
        <f>SUM(K63:K66)</f>
        <v>46.6</v>
      </c>
      <c r="L62" s="144">
        <f>SUM(L63:L66)</f>
        <v>69.5</v>
      </c>
      <c r="M62" s="145">
        <f>SUM(M63:M66)</f>
        <v>37.7</v>
      </c>
    </row>
    <row r="63" spans="1:13" ht="15">
      <c r="A63" s="67" t="s">
        <v>71</v>
      </c>
      <c r="B63" s="17" t="s">
        <v>19</v>
      </c>
      <c r="C63" s="18" t="s">
        <v>21</v>
      </c>
      <c r="D63" s="18" t="s">
        <v>21</v>
      </c>
      <c r="E63" s="18" t="s">
        <v>22</v>
      </c>
      <c r="F63" s="67"/>
      <c r="G63" s="68"/>
      <c r="H63" s="62">
        <f t="shared" si="4"/>
        <v>961</v>
      </c>
      <c r="I63" s="135">
        <f t="shared" si="5"/>
        <v>8</v>
      </c>
      <c r="J63" s="137">
        <v>4</v>
      </c>
      <c r="K63" s="137">
        <v>0</v>
      </c>
      <c r="L63" s="137">
        <v>4</v>
      </c>
      <c r="M63" s="137">
        <v>0</v>
      </c>
    </row>
    <row r="64" spans="1:13" ht="20.25" customHeight="1">
      <c r="A64" s="24" t="s">
        <v>72</v>
      </c>
      <c r="B64" s="17" t="s">
        <v>19</v>
      </c>
      <c r="C64" s="18" t="s">
        <v>21</v>
      </c>
      <c r="D64" s="18" t="s">
        <v>21</v>
      </c>
      <c r="E64" s="18" t="s">
        <v>22</v>
      </c>
      <c r="F64" s="24"/>
      <c r="G64" s="25"/>
      <c r="H64" s="23">
        <f t="shared" si="4"/>
        <v>961</v>
      </c>
      <c r="I64" s="136">
        <f t="shared" si="5"/>
        <v>145</v>
      </c>
      <c r="J64" s="137">
        <f>24.7-5+50</f>
        <v>69.7</v>
      </c>
      <c r="K64" s="137">
        <f>13+11.1-5</f>
        <v>19.1</v>
      </c>
      <c r="L64" s="137">
        <f>-5+20+33</f>
        <v>48</v>
      </c>
      <c r="M64" s="137">
        <f>-5+13.2</f>
        <v>8.2</v>
      </c>
    </row>
    <row r="65" spans="1:13" ht="15">
      <c r="A65" s="24" t="s">
        <v>149</v>
      </c>
      <c r="B65" s="17" t="s">
        <v>19</v>
      </c>
      <c r="C65" s="18" t="s">
        <v>21</v>
      </c>
      <c r="D65" s="18" t="s">
        <v>21</v>
      </c>
      <c r="E65" s="18" t="s">
        <v>22</v>
      </c>
      <c r="F65" s="24"/>
      <c r="G65" s="25"/>
      <c r="H65" s="23">
        <f t="shared" si="4"/>
        <v>961</v>
      </c>
      <c r="I65" s="136">
        <f t="shared" si="5"/>
        <v>17</v>
      </c>
      <c r="J65" s="137">
        <v>5</v>
      </c>
      <c r="K65" s="137">
        <v>5</v>
      </c>
      <c r="L65" s="137">
        <v>2</v>
      </c>
      <c r="M65" s="137">
        <v>5</v>
      </c>
    </row>
    <row r="66" spans="1:13" ht="15.75" thickBot="1">
      <c r="A66" s="24" t="s">
        <v>73</v>
      </c>
      <c r="B66" s="17" t="s">
        <v>19</v>
      </c>
      <c r="C66" s="18" t="s">
        <v>21</v>
      </c>
      <c r="D66" s="18" t="s">
        <v>21</v>
      </c>
      <c r="E66" s="18" t="s">
        <v>22</v>
      </c>
      <c r="F66" s="24"/>
      <c r="G66" s="25"/>
      <c r="H66" s="23">
        <f t="shared" si="4"/>
        <v>961</v>
      </c>
      <c r="I66" s="136">
        <f t="shared" si="5"/>
        <v>85</v>
      </c>
      <c r="J66" s="137">
        <v>22.5</v>
      </c>
      <c r="K66" s="137">
        <v>22.5</v>
      </c>
      <c r="L66" s="137">
        <v>15.5</v>
      </c>
      <c r="M66" s="137">
        <f>2+22.5</f>
        <v>24.5</v>
      </c>
    </row>
    <row r="67" spans="1:13" ht="27" hidden="1" thickBot="1">
      <c r="A67" s="13" t="s">
        <v>74</v>
      </c>
      <c r="B67" s="17" t="s">
        <v>19</v>
      </c>
      <c r="C67" s="18" t="s">
        <v>21</v>
      </c>
      <c r="D67" s="18" t="s">
        <v>21</v>
      </c>
      <c r="E67" s="18" t="s">
        <v>22</v>
      </c>
      <c r="F67" s="13"/>
      <c r="G67" s="14">
        <v>230</v>
      </c>
      <c r="H67" s="15">
        <f t="shared" si="4"/>
        <v>961</v>
      </c>
      <c r="I67" s="134">
        <f t="shared" si="5"/>
        <v>0</v>
      </c>
      <c r="J67" s="134">
        <f>SUM(J68,J71)</f>
        <v>0</v>
      </c>
      <c r="K67" s="134">
        <f>SUM(K68,K71)</f>
        <v>0</v>
      </c>
      <c r="L67" s="134">
        <f>SUM(L68,L71)</f>
        <v>0</v>
      </c>
      <c r="M67" s="134">
        <f>SUM(M68,M71)</f>
        <v>0</v>
      </c>
    </row>
    <row r="68" spans="1:13" ht="15" hidden="1">
      <c r="A68" s="69" t="s">
        <v>75</v>
      </c>
      <c r="B68" s="17" t="s">
        <v>19</v>
      </c>
      <c r="C68" s="18" t="s">
        <v>21</v>
      </c>
      <c r="D68" s="18" t="s">
        <v>21</v>
      </c>
      <c r="E68" s="18" t="s">
        <v>22</v>
      </c>
      <c r="F68" s="16"/>
      <c r="G68" s="25">
        <v>231</v>
      </c>
      <c r="H68" s="27">
        <f t="shared" si="4"/>
        <v>961</v>
      </c>
      <c r="I68" s="147">
        <f t="shared" si="5"/>
        <v>0</v>
      </c>
      <c r="J68" s="135">
        <f>SUM(J69:J70)</f>
        <v>0</v>
      </c>
      <c r="K68" s="135">
        <f>SUM(K69:K70)</f>
        <v>0</v>
      </c>
      <c r="L68" s="135">
        <f>SUM(L69:L70)</f>
        <v>0</v>
      </c>
      <c r="M68" s="135">
        <f>SUM(M69:M70)</f>
        <v>0</v>
      </c>
    </row>
    <row r="69" spans="1:13" ht="25.5" hidden="1">
      <c r="A69" s="24" t="s">
        <v>76</v>
      </c>
      <c r="B69" s="17" t="s">
        <v>19</v>
      </c>
      <c r="C69" s="18" t="s">
        <v>21</v>
      </c>
      <c r="D69" s="18" t="s">
        <v>21</v>
      </c>
      <c r="E69" s="18" t="s">
        <v>22</v>
      </c>
      <c r="F69" s="24"/>
      <c r="G69" s="70"/>
      <c r="H69" s="23">
        <f t="shared" si="4"/>
        <v>961</v>
      </c>
      <c r="I69" s="139">
        <f t="shared" si="5"/>
        <v>0</v>
      </c>
      <c r="J69" s="137"/>
      <c r="K69" s="137"/>
      <c r="L69" s="137"/>
      <c r="M69" s="137"/>
    </row>
    <row r="70" spans="1:13" ht="33" customHeight="1" hidden="1">
      <c r="A70" s="21" t="s">
        <v>77</v>
      </c>
      <c r="B70" s="17" t="s">
        <v>19</v>
      </c>
      <c r="C70" s="18" t="s">
        <v>21</v>
      </c>
      <c r="D70" s="18" t="s">
        <v>21</v>
      </c>
      <c r="E70" s="18" t="s">
        <v>22</v>
      </c>
      <c r="F70" s="21"/>
      <c r="G70" s="71"/>
      <c r="H70" s="23">
        <f t="shared" si="4"/>
        <v>961</v>
      </c>
      <c r="I70" s="139">
        <f t="shared" si="5"/>
        <v>0</v>
      </c>
      <c r="J70" s="137"/>
      <c r="K70" s="137"/>
      <c r="L70" s="137"/>
      <c r="M70" s="137"/>
    </row>
    <row r="71" spans="1:13" ht="15" hidden="1">
      <c r="A71" s="26" t="s">
        <v>78</v>
      </c>
      <c r="B71" s="17" t="s">
        <v>19</v>
      </c>
      <c r="C71" s="18" t="s">
        <v>21</v>
      </c>
      <c r="D71" s="18" t="s">
        <v>21</v>
      </c>
      <c r="E71" s="18" t="s">
        <v>22</v>
      </c>
      <c r="F71" s="26"/>
      <c r="G71" s="25">
        <v>232</v>
      </c>
      <c r="H71" s="27">
        <f t="shared" si="4"/>
        <v>961</v>
      </c>
      <c r="I71" s="136">
        <f t="shared" si="5"/>
        <v>0</v>
      </c>
      <c r="J71" s="135">
        <f>SUM(J72:J73)</f>
        <v>0</v>
      </c>
      <c r="K71" s="135">
        <f>SUM(K72:K73)</f>
        <v>0</v>
      </c>
      <c r="L71" s="135">
        <f>SUM(L72:L73)</f>
        <v>0</v>
      </c>
      <c r="M71" s="135">
        <f>SUM(M72:M73)</f>
        <v>0</v>
      </c>
    </row>
    <row r="72" spans="1:13" ht="15" hidden="1">
      <c r="A72" s="21"/>
      <c r="B72" s="17" t="s">
        <v>19</v>
      </c>
      <c r="C72" s="18" t="s">
        <v>21</v>
      </c>
      <c r="D72" s="18" t="s">
        <v>21</v>
      </c>
      <c r="E72" s="18" t="s">
        <v>22</v>
      </c>
      <c r="F72" s="21"/>
      <c r="G72" s="71"/>
      <c r="H72" s="23">
        <f t="shared" si="4"/>
        <v>961</v>
      </c>
      <c r="I72" s="139">
        <f t="shared" si="5"/>
        <v>0</v>
      </c>
      <c r="J72" s="137"/>
      <c r="K72" s="137"/>
      <c r="L72" s="137"/>
      <c r="M72" s="137"/>
    </row>
    <row r="73" spans="1:13" ht="15.75" hidden="1" thickBot="1">
      <c r="A73" s="72"/>
      <c r="B73" s="17" t="s">
        <v>19</v>
      </c>
      <c r="C73" s="18" t="s">
        <v>21</v>
      </c>
      <c r="D73" s="18" t="s">
        <v>21</v>
      </c>
      <c r="E73" s="18" t="s">
        <v>22</v>
      </c>
      <c r="F73" s="72"/>
      <c r="G73" s="73"/>
      <c r="H73" s="23">
        <f t="shared" si="4"/>
        <v>961</v>
      </c>
      <c r="I73" s="148">
        <f t="shared" si="5"/>
        <v>0</v>
      </c>
      <c r="J73" s="137"/>
      <c r="K73" s="137"/>
      <c r="L73" s="137"/>
      <c r="M73" s="137"/>
    </row>
    <row r="74" spans="1:13" ht="15.75" hidden="1" thickBot="1">
      <c r="A74" s="13" t="s">
        <v>79</v>
      </c>
      <c r="B74" s="17" t="s">
        <v>19</v>
      </c>
      <c r="C74" s="18" t="s">
        <v>21</v>
      </c>
      <c r="D74" s="18" t="s">
        <v>21</v>
      </c>
      <c r="E74" s="18" t="s">
        <v>22</v>
      </c>
      <c r="F74" s="13"/>
      <c r="G74" s="14">
        <v>240</v>
      </c>
      <c r="H74" s="15">
        <f t="shared" si="4"/>
        <v>961</v>
      </c>
      <c r="I74" s="134">
        <f t="shared" si="5"/>
        <v>0</v>
      </c>
      <c r="J74" s="134">
        <f>SUM(J75,J87)</f>
        <v>0</v>
      </c>
      <c r="K74" s="134">
        <f>SUM(K75,K87)</f>
        <v>0</v>
      </c>
      <c r="L74" s="134">
        <f>SUM(L75,L87)</f>
        <v>0</v>
      </c>
      <c r="M74" s="134">
        <f>SUM(M75,M87)</f>
        <v>0</v>
      </c>
    </row>
    <row r="75" spans="1:13" ht="25.5" hidden="1">
      <c r="A75" s="74" t="s">
        <v>80</v>
      </c>
      <c r="B75" s="17" t="s">
        <v>19</v>
      </c>
      <c r="C75" s="18" t="s">
        <v>21</v>
      </c>
      <c r="D75" s="18" t="s">
        <v>21</v>
      </c>
      <c r="E75" s="18" t="s">
        <v>22</v>
      </c>
      <c r="F75" s="17"/>
      <c r="G75" s="25">
        <v>241</v>
      </c>
      <c r="H75" s="27">
        <f t="shared" si="4"/>
        <v>961</v>
      </c>
      <c r="I75" s="135">
        <f t="shared" si="5"/>
        <v>0</v>
      </c>
      <c r="J75" s="135">
        <f>SUM(J76:J86)</f>
        <v>0</v>
      </c>
      <c r="K75" s="135">
        <f>SUM(K76:K86)</f>
        <v>0</v>
      </c>
      <c r="L75" s="135">
        <f>SUM(L76:L86)</f>
        <v>0</v>
      </c>
      <c r="M75" s="135">
        <f>SUM(M76:M86)</f>
        <v>0</v>
      </c>
    </row>
    <row r="76" spans="1:13" ht="15" hidden="1">
      <c r="A76" s="21" t="s">
        <v>81</v>
      </c>
      <c r="B76" s="17" t="s">
        <v>19</v>
      </c>
      <c r="C76" s="18" t="s">
        <v>21</v>
      </c>
      <c r="D76" s="18" t="s">
        <v>21</v>
      </c>
      <c r="E76" s="18" t="s">
        <v>22</v>
      </c>
      <c r="F76" s="21"/>
      <c r="G76" s="25"/>
      <c r="H76" s="23">
        <f aca="true" t="shared" si="6" ref="H76:H107">$H$41</f>
        <v>961</v>
      </c>
      <c r="I76" s="136">
        <f t="shared" si="5"/>
        <v>0</v>
      </c>
      <c r="J76" s="137"/>
      <c r="K76" s="137"/>
      <c r="L76" s="137"/>
      <c r="M76" s="137"/>
    </row>
    <row r="77" spans="1:13" ht="25.5" customHeight="1" hidden="1">
      <c r="A77" s="21" t="s">
        <v>82</v>
      </c>
      <c r="B77" s="17" t="s">
        <v>19</v>
      </c>
      <c r="C77" s="18" t="s">
        <v>21</v>
      </c>
      <c r="D77" s="18" t="s">
        <v>21</v>
      </c>
      <c r="E77" s="18" t="s">
        <v>22</v>
      </c>
      <c r="F77" s="21"/>
      <c r="G77" s="19"/>
      <c r="H77" s="23">
        <f t="shared" si="6"/>
        <v>961</v>
      </c>
      <c r="I77" s="136">
        <f t="shared" si="5"/>
        <v>0</v>
      </c>
      <c r="J77" s="137"/>
      <c r="K77" s="137"/>
      <c r="L77" s="137"/>
      <c r="M77" s="137"/>
    </row>
    <row r="78" spans="1:13" ht="25.5" hidden="1">
      <c r="A78" s="21" t="s">
        <v>83</v>
      </c>
      <c r="B78" s="17" t="s">
        <v>19</v>
      </c>
      <c r="C78" s="18" t="s">
        <v>21</v>
      </c>
      <c r="D78" s="18" t="s">
        <v>21</v>
      </c>
      <c r="E78" s="18" t="s">
        <v>22</v>
      </c>
      <c r="F78" s="21"/>
      <c r="G78" s="19"/>
      <c r="H78" s="23">
        <f t="shared" si="6"/>
        <v>961</v>
      </c>
      <c r="I78" s="136">
        <f t="shared" si="5"/>
        <v>0</v>
      </c>
      <c r="J78" s="137"/>
      <c r="K78" s="137"/>
      <c r="L78" s="137"/>
      <c r="M78" s="137"/>
    </row>
    <row r="79" spans="1:13" ht="25.5" hidden="1">
      <c r="A79" s="75" t="s">
        <v>84</v>
      </c>
      <c r="B79" s="17" t="s">
        <v>19</v>
      </c>
      <c r="C79" s="18" t="s">
        <v>21</v>
      </c>
      <c r="D79" s="18" t="s">
        <v>21</v>
      </c>
      <c r="E79" s="18" t="s">
        <v>22</v>
      </c>
      <c r="F79" s="75"/>
      <c r="G79" s="25"/>
      <c r="H79" s="23">
        <f t="shared" si="6"/>
        <v>961</v>
      </c>
      <c r="I79" s="136">
        <f t="shared" si="5"/>
        <v>0</v>
      </c>
      <c r="J79" s="137"/>
      <c r="K79" s="137"/>
      <c r="L79" s="137"/>
      <c r="M79" s="137"/>
    </row>
    <row r="80" spans="1:13" ht="15" hidden="1">
      <c r="A80" s="75" t="s">
        <v>85</v>
      </c>
      <c r="B80" s="17" t="s">
        <v>19</v>
      </c>
      <c r="C80" s="18" t="s">
        <v>21</v>
      </c>
      <c r="D80" s="18" t="s">
        <v>21</v>
      </c>
      <c r="E80" s="18" t="s">
        <v>22</v>
      </c>
      <c r="F80" s="75"/>
      <c r="G80" s="25"/>
      <c r="H80" s="23">
        <f t="shared" si="6"/>
        <v>961</v>
      </c>
      <c r="I80" s="136">
        <f t="shared" si="5"/>
        <v>0</v>
      </c>
      <c r="J80" s="137"/>
      <c r="K80" s="137"/>
      <c r="L80" s="137"/>
      <c r="M80" s="137"/>
    </row>
    <row r="81" spans="1:13" ht="25.5" hidden="1">
      <c r="A81" s="21" t="s">
        <v>86</v>
      </c>
      <c r="B81" s="17" t="s">
        <v>19</v>
      </c>
      <c r="C81" s="18" t="s">
        <v>21</v>
      </c>
      <c r="D81" s="18" t="s">
        <v>21</v>
      </c>
      <c r="E81" s="18" t="s">
        <v>22</v>
      </c>
      <c r="F81" s="21"/>
      <c r="G81" s="19"/>
      <c r="H81" s="23">
        <f t="shared" si="6"/>
        <v>961</v>
      </c>
      <c r="I81" s="136">
        <f t="shared" si="5"/>
        <v>0</v>
      </c>
      <c r="J81" s="137"/>
      <c r="K81" s="137"/>
      <c r="L81" s="137"/>
      <c r="M81" s="137"/>
    </row>
    <row r="82" spans="1:13" ht="25.5" hidden="1">
      <c r="A82" s="21" t="s">
        <v>87</v>
      </c>
      <c r="B82" s="17" t="s">
        <v>19</v>
      </c>
      <c r="C82" s="18" t="s">
        <v>21</v>
      </c>
      <c r="D82" s="18" t="s">
        <v>21</v>
      </c>
      <c r="E82" s="18" t="s">
        <v>22</v>
      </c>
      <c r="F82" s="21"/>
      <c r="G82" s="19"/>
      <c r="H82" s="23">
        <f t="shared" si="6"/>
        <v>961</v>
      </c>
      <c r="I82" s="136">
        <f aca="true" t="shared" si="7" ref="I82:I113">SUM(J82:M82)</f>
        <v>0</v>
      </c>
      <c r="J82" s="137"/>
      <c r="K82" s="137"/>
      <c r="L82" s="137"/>
      <c r="M82" s="137"/>
    </row>
    <row r="83" spans="1:13" ht="25.5" hidden="1">
      <c r="A83" s="21" t="s">
        <v>88</v>
      </c>
      <c r="B83" s="17" t="s">
        <v>19</v>
      </c>
      <c r="C83" s="18" t="s">
        <v>21</v>
      </c>
      <c r="D83" s="18" t="s">
        <v>21</v>
      </c>
      <c r="E83" s="18" t="s">
        <v>22</v>
      </c>
      <c r="F83" s="21"/>
      <c r="G83" s="19"/>
      <c r="H83" s="23">
        <f t="shared" si="6"/>
        <v>961</v>
      </c>
      <c r="I83" s="136">
        <f t="shared" si="7"/>
        <v>0</v>
      </c>
      <c r="J83" s="137"/>
      <c r="K83" s="137"/>
      <c r="L83" s="137"/>
      <c r="M83" s="137"/>
    </row>
    <row r="84" spans="1:13" ht="15" hidden="1">
      <c r="A84" s="21" t="s">
        <v>89</v>
      </c>
      <c r="B84" s="17" t="s">
        <v>19</v>
      </c>
      <c r="C84" s="18" t="s">
        <v>21</v>
      </c>
      <c r="D84" s="18" t="s">
        <v>21</v>
      </c>
      <c r="E84" s="18" t="s">
        <v>22</v>
      </c>
      <c r="F84" s="21"/>
      <c r="G84" s="19"/>
      <c r="H84" s="23">
        <f t="shared" si="6"/>
        <v>961</v>
      </c>
      <c r="I84" s="136">
        <f t="shared" si="7"/>
        <v>0</v>
      </c>
      <c r="J84" s="137"/>
      <c r="K84" s="137"/>
      <c r="L84" s="137"/>
      <c r="M84" s="137"/>
    </row>
    <row r="85" spans="1:13" ht="25.5" hidden="1">
      <c r="A85" s="21" t="s">
        <v>90</v>
      </c>
      <c r="B85" s="17" t="s">
        <v>19</v>
      </c>
      <c r="C85" s="18" t="s">
        <v>21</v>
      </c>
      <c r="D85" s="18" t="s">
        <v>21</v>
      </c>
      <c r="E85" s="18" t="s">
        <v>22</v>
      </c>
      <c r="F85" s="21"/>
      <c r="G85" s="19"/>
      <c r="H85" s="23">
        <f t="shared" si="6"/>
        <v>961</v>
      </c>
      <c r="I85" s="136">
        <f t="shared" si="7"/>
        <v>0</v>
      </c>
      <c r="J85" s="137"/>
      <c r="K85" s="137"/>
      <c r="L85" s="137"/>
      <c r="M85" s="137"/>
    </row>
    <row r="86" spans="1:13" ht="15" hidden="1">
      <c r="A86" s="21" t="s">
        <v>91</v>
      </c>
      <c r="B86" s="17" t="s">
        <v>19</v>
      </c>
      <c r="C86" s="18" t="s">
        <v>21</v>
      </c>
      <c r="D86" s="18" t="s">
        <v>21</v>
      </c>
      <c r="E86" s="18" t="s">
        <v>22</v>
      </c>
      <c r="F86" s="21"/>
      <c r="G86" s="19"/>
      <c r="H86" s="23">
        <f t="shared" si="6"/>
        <v>961</v>
      </c>
      <c r="I86" s="136">
        <f t="shared" si="7"/>
        <v>0</v>
      </c>
      <c r="J86" s="137"/>
      <c r="K86" s="137"/>
      <c r="L86" s="137"/>
      <c r="M86" s="137"/>
    </row>
    <row r="87" spans="1:13" ht="25.5" hidden="1">
      <c r="A87" s="76" t="s">
        <v>92</v>
      </c>
      <c r="B87" s="17" t="s">
        <v>19</v>
      </c>
      <c r="C87" s="18" t="s">
        <v>21</v>
      </c>
      <c r="D87" s="18" t="s">
        <v>21</v>
      </c>
      <c r="E87" s="18" t="s">
        <v>22</v>
      </c>
      <c r="F87" s="76"/>
      <c r="G87" s="25">
        <v>242</v>
      </c>
      <c r="H87" s="27">
        <f t="shared" si="6"/>
        <v>961</v>
      </c>
      <c r="I87" s="136">
        <f t="shared" si="7"/>
        <v>0</v>
      </c>
      <c r="J87" s="135">
        <f>SUM(J88:J96)</f>
        <v>0</v>
      </c>
      <c r="K87" s="135">
        <f>SUM(K88:K96)</f>
        <v>0</v>
      </c>
      <c r="L87" s="135">
        <f>SUM(L88:L96)</f>
        <v>0</v>
      </c>
      <c r="M87" s="135">
        <f>SUM(M88:M96)</f>
        <v>0</v>
      </c>
    </row>
    <row r="88" spans="1:13" ht="14.25" customHeight="1" hidden="1">
      <c r="A88" s="21" t="s">
        <v>81</v>
      </c>
      <c r="B88" s="17" t="s">
        <v>19</v>
      </c>
      <c r="C88" s="18" t="s">
        <v>21</v>
      </c>
      <c r="D88" s="18" t="s">
        <v>21</v>
      </c>
      <c r="E88" s="18" t="s">
        <v>22</v>
      </c>
      <c r="F88" s="21"/>
      <c r="G88" s="19"/>
      <c r="H88" s="23">
        <f t="shared" si="6"/>
        <v>961</v>
      </c>
      <c r="I88" s="136">
        <f t="shared" si="7"/>
        <v>0</v>
      </c>
      <c r="J88" s="137"/>
      <c r="K88" s="137"/>
      <c r="L88" s="137"/>
      <c r="M88" s="137"/>
    </row>
    <row r="89" spans="1:13" ht="15" hidden="1">
      <c r="A89" s="21" t="s">
        <v>82</v>
      </c>
      <c r="B89" s="17" t="s">
        <v>19</v>
      </c>
      <c r="C89" s="18" t="s">
        <v>21</v>
      </c>
      <c r="D89" s="18" t="s">
        <v>21</v>
      </c>
      <c r="E89" s="18" t="s">
        <v>22</v>
      </c>
      <c r="F89" s="21"/>
      <c r="G89" s="19"/>
      <c r="H89" s="23">
        <f t="shared" si="6"/>
        <v>961</v>
      </c>
      <c r="I89" s="136">
        <f t="shared" si="7"/>
        <v>0</v>
      </c>
      <c r="J89" s="137"/>
      <c r="K89" s="137"/>
      <c r="L89" s="137"/>
      <c r="M89" s="137"/>
    </row>
    <row r="90" spans="1:13" ht="25.5" hidden="1">
      <c r="A90" s="21" t="s">
        <v>83</v>
      </c>
      <c r="B90" s="17" t="s">
        <v>19</v>
      </c>
      <c r="C90" s="18" t="s">
        <v>21</v>
      </c>
      <c r="D90" s="18" t="s">
        <v>21</v>
      </c>
      <c r="E90" s="18" t="s">
        <v>22</v>
      </c>
      <c r="F90" s="21"/>
      <c r="G90" s="19"/>
      <c r="H90" s="23">
        <f t="shared" si="6"/>
        <v>961</v>
      </c>
      <c r="I90" s="136">
        <f t="shared" si="7"/>
        <v>0</v>
      </c>
      <c r="J90" s="137"/>
      <c r="K90" s="137"/>
      <c r="L90" s="137"/>
      <c r="M90" s="137"/>
    </row>
    <row r="91" spans="1:13" ht="25.5" hidden="1">
      <c r="A91" s="21" t="s">
        <v>86</v>
      </c>
      <c r="B91" s="17" t="s">
        <v>19</v>
      </c>
      <c r="C91" s="18" t="s">
        <v>21</v>
      </c>
      <c r="D91" s="18" t="s">
        <v>21</v>
      </c>
      <c r="E91" s="18" t="s">
        <v>22</v>
      </c>
      <c r="F91" s="21"/>
      <c r="G91" s="19"/>
      <c r="H91" s="23">
        <f t="shared" si="6"/>
        <v>961</v>
      </c>
      <c r="I91" s="136">
        <f t="shared" si="7"/>
        <v>0</v>
      </c>
      <c r="J91" s="137"/>
      <c r="K91" s="137"/>
      <c r="L91" s="137"/>
      <c r="M91" s="137"/>
    </row>
    <row r="92" spans="1:13" ht="25.5" hidden="1">
      <c r="A92" s="21" t="s">
        <v>87</v>
      </c>
      <c r="B92" s="17" t="s">
        <v>19</v>
      </c>
      <c r="C92" s="18" t="s">
        <v>21</v>
      </c>
      <c r="D92" s="18" t="s">
        <v>21</v>
      </c>
      <c r="E92" s="18" t="s">
        <v>22</v>
      </c>
      <c r="F92" s="21"/>
      <c r="G92" s="19"/>
      <c r="H92" s="23">
        <f t="shared" si="6"/>
        <v>961</v>
      </c>
      <c r="I92" s="136">
        <f t="shared" si="7"/>
        <v>0</v>
      </c>
      <c r="J92" s="137"/>
      <c r="K92" s="137"/>
      <c r="L92" s="137"/>
      <c r="M92" s="137"/>
    </row>
    <row r="93" spans="1:13" ht="25.5" hidden="1">
      <c r="A93" s="21" t="s">
        <v>88</v>
      </c>
      <c r="B93" s="17" t="s">
        <v>19</v>
      </c>
      <c r="C93" s="18" t="s">
        <v>21</v>
      </c>
      <c r="D93" s="18" t="s">
        <v>21</v>
      </c>
      <c r="E93" s="18" t="s">
        <v>22</v>
      </c>
      <c r="F93" s="21"/>
      <c r="G93" s="19"/>
      <c r="H93" s="23">
        <f t="shared" si="6"/>
        <v>961</v>
      </c>
      <c r="I93" s="136">
        <f t="shared" si="7"/>
        <v>0</v>
      </c>
      <c r="J93" s="137"/>
      <c r="K93" s="137"/>
      <c r="L93" s="137"/>
      <c r="M93" s="137"/>
    </row>
    <row r="94" spans="1:13" ht="15" hidden="1">
      <c r="A94" s="21" t="s">
        <v>89</v>
      </c>
      <c r="B94" s="17" t="s">
        <v>19</v>
      </c>
      <c r="C94" s="18" t="s">
        <v>21</v>
      </c>
      <c r="D94" s="18" t="s">
        <v>21</v>
      </c>
      <c r="E94" s="18" t="s">
        <v>22</v>
      </c>
      <c r="F94" s="21"/>
      <c r="G94" s="19"/>
      <c r="H94" s="23">
        <f t="shared" si="6"/>
        <v>961</v>
      </c>
      <c r="I94" s="136">
        <f t="shared" si="7"/>
        <v>0</v>
      </c>
      <c r="J94" s="137"/>
      <c r="K94" s="137"/>
      <c r="L94" s="137"/>
      <c r="M94" s="137"/>
    </row>
    <row r="95" spans="1:13" ht="25.5" hidden="1">
      <c r="A95" s="21" t="s">
        <v>90</v>
      </c>
      <c r="B95" s="17" t="s">
        <v>19</v>
      </c>
      <c r="C95" s="18" t="s">
        <v>21</v>
      </c>
      <c r="D95" s="18" t="s">
        <v>21</v>
      </c>
      <c r="E95" s="18" t="s">
        <v>22</v>
      </c>
      <c r="F95" s="21"/>
      <c r="G95" s="19"/>
      <c r="H95" s="23">
        <f t="shared" si="6"/>
        <v>961</v>
      </c>
      <c r="I95" s="136">
        <f t="shared" si="7"/>
        <v>0</v>
      </c>
      <c r="J95" s="137"/>
      <c r="K95" s="137"/>
      <c r="L95" s="137"/>
      <c r="M95" s="137"/>
    </row>
    <row r="96" spans="1:13" ht="15.75" hidden="1" thickBot="1">
      <c r="A96" s="21" t="s">
        <v>91</v>
      </c>
      <c r="B96" s="17" t="s">
        <v>19</v>
      </c>
      <c r="C96" s="18" t="s">
        <v>21</v>
      </c>
      <c r="D96" s="18" t="s">
        <v>21</v>
      </c>
      <c r="E96" s="18" t="s">
        <v>22</v>
      </c>
      <c r="F96" s="29"/>
      <c r="G96" s="77"/>
      <c r="H96" s="23">
        <f t="shared" si="6"/>
        <v>961</v>
      </c>
      <c r="I96" s="136">
        <f t="shared" si="7"/>
        <v>0</v>
      </c>
      <c r="J96" s="137"/>
      <c r="K96" s="137"/>
      <c r="L96" s="137"/>
      <c r="M96" s="137"/>
    </row>
    <row r="97" spans="1:13" ht="15.75" hidden="1" thickBot="1">
      <c r="A97" s="13" t="s">
        <v>93</v>
      </c>
      <c r="B97" s="17" t="s">
        <v>19</v>
      </c>
      <c r="C97" s="18" t="s">
        <v>21</v>
      </c>
      <c r="D97" s="18" t="s">
        <v>21</v>
      </c>
      <c r="E97" s="18" t="s">
        <v>22</v>
      </c>
      <c r="F97" s="13"/>
      <c r="G97" s="14">
        <v>250</v>
      </c>
      <c r="H97" s="15">
        <f t="shared" si="6"/>
        <v>961</v>
      </c>
      <c r="I97" s="134">
        <f t="shared" si="7"/>
        <v>0</v>
      </c>
      <c r="J97" s="134">
        <f>SUM(J98,J107,J109)</f>
        <v>0</v>
      </c>
      <c r="K97" s="134">
        <f>SUM(K98,K107,K109)</f>
        <v>0</v>
      </c>
      <c r="L97" s="134">
        <f>SUM(L98,L107,L109)</f>
        <v>0</v>
      </c>
      <c r="M97" s="134">
        <f>SUM(M98,M107,M109)</f>
        <v>0</v>
      </c>
    </row>
    <row r="98" spans="1:13" ht="14.25" customHeight="1" hidden="1">
      <c r="A98" s="69" t="s">
        <v>94</v>
      </c>
      <c r="B98" s="17" t="s">
        <v>19</v>
      </c>
      <c r="C98" s="18" t="s">
        <v>21</v>
      </c>
      <c r="D98" s="18" t="s">
        <v>21</v>
      </c>
      <c r="E98" s="18" t="s">
        <v>22</v>
      </c>
      <c r="F98" s="16"/>
      <c r="G98" s="25">
        <v>251</v>
      </c>
      <c r="H98" s="27">
        <f t="shared" si="6"/>
        <v>961</v>
      </c>
      <c r="I98" s="136">
        <f t="shared" si="7"/>
        <v>0</v>
      </c>
      <c r="J98" s="136">
        <f>SUM(J99:J106)</f>
        <v>0</v>
      </c>
      <c r="K98" s="136">
        <f>SUM(K99:K106)</f>
        <v>0</v>
      </c>
      <c r="L98" s="136">
        <f>SUM(L99:L106)</f>
        <v>0</v>
      </c>
      <c r="M98" s="136">
        <f>SUM(M99:M106)</f>
        <v>0</v>
      </c>
    </row>
    <row r="99" spans="1:13" ht="25.5" hidden="1">
      <c r="A99" s="21" t="s">
        <v>95</v>
      </c>
      <c r="B99" s="17" t="s">
        <v>19</v>
      </c>
      <c r="C99" s="18" t="s">
        <v>21</v>
      </c>
      <c r="D99" s="18" t="s">
        <v>21</v>
      </c>
      <c r="E99" s="18" t="s">
        <v>22</v>
      </c>
      <c r="F99" s="21"/>
      <c r="G99" s="78"/>
      <c r="H99" s="23">
        <f t="shared" si="6"/>
        <v>961</v>
      </c>
      <c r="I99" s="136">
        <f t="shared" si="7"/>
        <v>0</v>
      </c>
      <c r="J99" s="137"/>
      <c r="K99" s="137"/>
      <c r="L99" s="137"/>
      <c r="M99" s="137"/>
    </row>
    <row r="100" spans="1:13" ht="25.5" hidden="1">
      <c r="A100" s="21" t="s">
        <v>96</v>
      </c>
      <c r="B100" s="17" t="s">
        <v>19</v>
      </c>
      <c r="C100" s="18" t="s">
        <v>21</v>
      </c>
      <c r="D100" s="18" t="s">
        <v>21</v>
      </c>
      <c r="E100" s="18" t="s">
        <v>22</v>
      </c>
      <c r="F100" s="21"/>
      <c r="G100" s="78"/>
      <c r="H100" s="23">
        <f t="shared" si="6"/>
        <v>961</v>
      </c>
      <c r="I100" s="136">
        <f t="shared" si="7"/>
        <v>0</v>
      </c>
      <c r="J100" s="137"/>
      <c r="K100" s="137"/>
      <c r="L100" s="137"/>
      <c r="M100" s="137"/>
    </row>
    <row r="101" spans="1:13" ht="15" hidden="1">
      <c r="A101" s="24" t="s">
        <v>97</v>
      </c>
      <c r="B101" s="17" t="s">
        <v>19</v>
      </c>
      <c r="C101" s="18" t="s">
        <v>21</v>
      </c>
      <c r="D101" s="18" t="s">
        <v>21</v>
      </c>
      <c r="E101" s="18" t="s">
        <v>22</v>
      </c>
      <c r="F101" s="24"/>
      <c r="G101" s="79"/>
      <c r="H101" s="23">
        <f t="shared" si="6"/>
        <v>961</v>
      </c>
      <c r="I101" s="136">
        <f t="shared" si="7"/>
        <v>0</v>
      </c>
      <c r="J101" s="137"/>
      <c r="K101" s="137"/>
      <c r="L101" s="137"/>
      <c r="M101" s="137"/>
    </row>
    <row r="102" spans="1:13" ht="51" hidden="1">
      <c r="A102" s="21" t="s">
        <v>98</v>
      </c>
      <c r="B102" s="17" t="s">
        <v>19</v>
      </c>
      <c r="C102" s="18" t="s">
        <v>21</v>
      </c>
      <c r="D102" s="18" t="s">
        <v>21</v>
      </c>
      <c r="E102" s="18" t="s">
        <v>22</v>
      </c>
      <c r="F102" s="21"/>
      <c r="G102" s="78"/>
      <c r="H102" s="23">
        <f t="shared" si="6"/>
        <v>961</v>
      </c>
      <c r="I102" s="136">
        <f t="shared" si="7"/>
        <v>0</v>
      </c>
      <c r="J102" s="137"/>
      <c r="K102" s="137"/>
      <c r="L102" s="137"/>
      <c r="M102" s="137"/>
    </row>
    <row r="103" spans="1:13" ht="38.25" hidden="1">
      <c r="A103" s="21" t="s">
        <v>99</v>
      </c>
      <c r="B103" s="17" t="s">
        <v>19</v>
      </c>
      <c r="C103" s="18" t="s">
        <v>21</v>
      </c>
      <c r="D103" s="18" t="s">
        <v>21</v>
      </c>
      <c r="E103" s="18" t="s">
        <v>22</v>
      </c>
      <c r="F103" s="21"/>
      <c r="G103" s="19"/>
      <c r="H103" s="23">
        <f t="shared" si="6"/>
        <v>961</v>
      </c>
      <c r="I103" s="136">
        <f t="shared" si="7"/>
        <v>0</v>
      </c>
      <c r="J103" s="137"/>
      <c r="K103" s="137"/>
      <c r="L103" s="137"/>
      <c r="M103" s="137"/>
    </row>
    <row r="104" spans="1:13" ht="15" hidden="1">
      <c r="A104" s="21" t="s">
        <v>100</v>
      </c>
      <c r="B104" s="17" t="s">
        <v>19</v>
      </c>
      <c r="C104" s="18" t="s">
        <v>21</v>
      </c>
      <c r="D104" s="18" t="s">
        <v>21</v>
      </c>
      <c r="E104" s="18" t="s">
        <v>22</v>
      </c>
      <c r="F104" s="21"/>
      <c r="G104" s="19"/>
      <c r="H104" s="23">
        <f t="shared" si="6"/>
        <v>961</v>
      </c>
      <c r="I104" s="136">
        <f t="shared" si="7"/>
        <v>0</v>
      </c>
      <c r="J104" s="137"/>
      <c r="K104" s="137"/>
      <c r="L104" s="137"/>
      <c r="M104" s="137"/>
    </row>
    <row r="105" spans="1:13" ht="15" hidden="1">
      <c r="A105" s="24" t="s">
        <v>101</v>
      </c>
      <c r="B105" s="17" t="s">
        <v>19</v>
      </c>
      <c r="C105" s="18" t="s">
        <v>21</v>
      </c>
      <c r="D105" s="18" t="s">
        <v>21</v>
      </c>
      <c r="E105" s="18" t="s">
        <v>22</v>
      </c>
      <c r="F105" s="21"/>
      <c r="G105" s="19"/>
      <c r="H105" s="23">
        <f t="shared" si="6"/>
        <v>961</v>
      </c>
      <c r="I105" s="136">
        <f t="shared" si="7"/>
        <v>0</v>
      </c>
      <c r="J105" s="137"/>
      <c r="K105" s="137"/>
      <c r="L105" s="137"/>
      <c r="M105" s="137"/>
    </row>
    <row r="106" spans="1:13" ht="15" hidden="1">
      <c r="A106" s="24" t="s">
        <v>102</v>
      </c>
      <c r="B106" s="17" t="s">
        <v>19</v>
      </c>
      <c r="C106" s="18" t="s">
        <v>21</v>
      </c>
      <c r="D106" s="18" t="s">
        <v>21</v>
      </c>
      <c r="E106" s="18" t="s">
        <v>22</v>
      </c>
      <c r="F106" s="24"/>
      <c r="G106" s="79"/>
      <c r="H106" s="23">
        <f t="shared" si="6"/>
        <v>961</v>
      </c>
      <c r="I106" s="136">
        <f t="shared" si="7"/>
        <v>0</v>
      </c>
      <c r="J106" s="137"/>
      <c r="K106" s="137"/>
      <c r="L106" s="137"/>
      <c r="M106" s="137"/>
    </row>
    <row r="107" spans="1:13" ht="15" hidden="1">
      <c r="A107" s="16" t="s">
        <v>103</v>
      </c>
      <c r="B107" s="17" t="s">
        <v>19</v>
      </c>
      <c r="C107" s="18" t="s">
        <v>21</v>
      </c>
      <c r="D107" s="18" t="s">
        <v>21</v>
      </c>
      <c r="E107" s="18" t="s">
        <v>22</v>
      </c>
      <c r="F107" s="16"/>
      <c r="G107" s="25">
        <v>252</v>
      </c>
      <c r="H107" s="27">
        <f t="shared" si="6"/>
        <v>961</v>
      </c>
      <c r="I107" s="136">
        <f t="shared" si="7"/>
        <v>0</v>
      </c>
      <c r="J107" s="136">
        <f>SUM(J108:J108)</f>
        <v>0</v>
      </c>
      <c r="K107" s="136">
        <f>SUM(K108:K108)</f>
        <v>0</v>
      </c>
      <c r="L107" s="136">
        <f>SUM(L108:L108)</f>
        <v>0</v>
      </c>
      <c r="M107" s="136">
        <f>SUM(M108:M108)</f>
        <v>0</v>
      </c>
    </row>
    <row r="108" spans="1:13" ht="15" hidden="1">
      <c r="A108" s="16"/>
      <c r="B108" s="17" t="s">
        <v>19</v>
      </c>
      <c r="C108" s="18" t="s">
        <v>21</v>
      </c>
      <c r="D108" s="18" t="s">
        <v>21</v>
      </c>
      <c r="E108" s="18" t="s">
        <v>22</v>
      </c>
      <c r="F108" s="16"/>
      <c r="G108" s="78"/>
      <c r="H108" s="23">
        <f aca="true" t="shared" si="8" ref="H108:H123">$H$41</f>
        <v>961</v>
      </c>
      <c r="I108" s="136">
        <f t="shared" si="7"/>
        <v>0</v>
      </c>
      <c r="J108" s="137"/>
      <c r="K108" s="137"/>
      <c r="L108" s="137"/>
      <c r="M108" s="137"/>
    </row>
    <row r="109" spans="1:13" ht="15" hidden="1">
      <c r="A109" s="16" t="s">
        <v>104</v>
      </c>
      <c r="B109" s="17" t="s">
        <v>19</v>
      </c>
      <c r="C109" s="18" t="s">
        <v>21</v>
      </c>
      <c r="D109" s="18" t="s">
        <v>21</v>
      </c>
      <c r="E109" s="18" t="s">
        <v>22</v>
      </c>
      <c r="F109" s="16"/>
      <c r="G109" s="25">
        <v>253</v>
      </c>
      <c r="H109" s="27">
        <f t="shared" si="8"/>
        <v>961</v>
      </c>
      <c r="I109" s="136">
        <f t="shared" si="7"/>
        <v>0</v>
      </c>
      <c r="J109" s="136">
        <f>SUM(J110:J110)</f>
        <v>0</v>
      </c>
      <c r="K109" s="136">
        <f>SUM(K110:K110)</f>
        <v>0</v>
      </c>
      <c r="L109" s="136">
        <f>SUM(L110:L110)</f>
        <v>0</v>
      </c>
      <c r="M109" s="136">
        <f>SUM(M110:M110)</f>
        <v>0</v>
      </c>
    </row>
    <row r="110" spans="1:13" ht="15.75" hidden="1" thickBot="1">
      <c r="A110" s="80"/>
      <c r="B110" s="17" t="s">
        <v>19</v>
      </c>
      <c r="C110" s="18" t="s">
        <v>21</v>
      </c>
      <c r="D110" s="18" t="s">
        <v>21</v>
      </c>
      <c r="E110" s="18" t="s">
        <v>22</v>
      </c>
      <c r="F110" s="80"/>
      <c r="G110" s="81"/>
      <c r="H110" s="23">
        <f t="shared" si="8"/>
        <v>961</v>
      </c>
      <c r="I110" s="136">
        <f t="shared" si="7"/>
        <v>0</v>
      </c>
      <c r="J110" s="137"/>
      <c r="K110" s="137"/>
      <c r="L110" s="137"/>
      <c r="M110" s="137"/>
    </row>
    <row r="111" spans="1:13" ht="15.75" hidden="1" thickBot="1">
      <c r="A111" s="13" t="s">
        <v>105</v>
      </c>
      <c r="B111" s="17" t="s">
        <v>19</v>
      </c>
      <c r="C111" s="18" t="s">
        <v>21</v>
      </c>
      <c r="D111" s="18" t="s">
        <v>21</v>
      </c>
      <c r="E111" s="18" t="s">
        <v>22</v>
      </c>
      <c r="F111" s="13"/>
      <c r="G111" s="14">
        <v>260</v>
      </c>
      <c r="H111" s="15">
        <f t="shared" si="8"/>
        <v>961</v>
      </c>
      <c r="I111" s="134">
        <f t="shared" si="7"/>
        <v>0</v>
      </c>
      <c r="J111" s="134">
        <f>SUM(J112,J113,J116)</f>
        <v>0</v>
      </c>
      <c r="K111" s="134">
        <f>SUM(K112,K113,K116)</f>
        <v>0</v>
      </c>
      <c r="L111" s="134">
        <f>SUM(L112,L113,L116)</f>
        <v>0</v>
      </c>
      <c r="M111" s="134">
        <f>SUM(M112,M113,M116)</f>
        <v>0</v>
      </c>
    </row>
    <row r="112" spans="1:13" ht="25.5" hidden="1">
      <c r="A112" s="69" t="s">
        <v>106</v>
      </c>
      <c r="B112" s="17" t="s">
        <v>19</v>
      </c>
      <c r="C112" s="18" t="s">
        <v>21</v>
      </c>
      <c r="D112" s="18" t="s">
        <v>21</v>
      </c>
      <c r="E112" s="18" t="s">
        <v>22</v>
      </c>
      <c r="F112" s="16"/>
      <c r="G112" s="25">
        <v>261</v>
      </c>
      <c r="H112" s="27">
        <f t="shared" si="8"/>
        <v>961</v>
      </c>
      <c r="I112" s="136">
        <f t="shared" si="7"/>
        <v>0</v>
      </c>
      <c r="J112" s="135"/>
      <c r="K112" s="135"/>
      <c r="L112" s="135"/>
      <c r="M112" s="135"/>
    </row>
    <row r="113" spans="1:13" ht="15" hidden="1">
      <c r="A113" s="16" t="s">
        <v>50</v>
      </c>
      <c r="B113" s="17" t="s">
        <v>19</v>
      </c>
      <c r="C113" s="18" t="s">
        <v>21</v>
      </c>
      <c r="D113" s="18" t="s">
        <v>21</v>
      </c>
      <c r="E113" s="18" t="s">
        <v>22</v>
      </c>
      <c r="F113" s="16"/>
      <c r="G113" s="25">
        <v>262</v>
      </c>
      <c r="H113" s="27">
        <f t="shared" si="8"/>
        <v>961</v>
      </c>
      <c r="I113" s="136">
        <f t="shared" si="7"/>
        <v>0</v>
      </c>
      <c r="J113" s="136">
        <f>SUM(J114:J115)</f>
        <v>0</v>
      </c>
      <c r="K113" s="136">
        <f>SUM(K114:K115)</f>
        <v>0</v>
      </c>
      <c r="L113" s="136">
        <f>SUM(L114:L115)</f>
        <v>0</v>
      </c>
      <c r="M113" s="136">
        <f>SUM(M114:M115)</f>
        <v>0</v>
      </c>
    </row>
    <row r="114" spans="1:13" ht="15" hidden="1">
      <c r="A114" s="21" t="s">
        <v>53</v>
      </c>
      <c r="B114" s="17" t="s">
        <v>19</v>
      </c>
      <c r="C114" s="18" t="s">
        <v>21</v>
      </c>
      <c r="D114" s="18" t="s">
        <v>21</v>
      </c>
      <c r="E114" s="18" t="s">
        <v>22</v>
      </c>
      <c r="F114" s="21"/>
      <c r="G114" s="19"/>
      <c r="H114" s="23">
        <f t="shared" si="8"/>
        <v>961</v>
      </c>
      <c r="I114" s="136">
        <f aca="true" t="shared" si="9" ref="I114:I145">SUM(J114:M114)</f>
        <v>0</v>
      </c>
      <c r="J114" s="137"/>
      <c r="K114" s="137"/>
      <c r="L114" s="137"/>
      <c r="M114" s="137"/>
    </row>
    <row r="115" spans="1:13" ht="15" hidden="1">
      <c r="A115" s="21" t="s">
        <v>107</v>
      </c>
      <c r="B115" s="17" t="s">
        <v>19</v>
      </c>
      <c r="C115" s="18" t="s">
        <v>21</v>
      </c>
      <c r="D115" s="18" t="s">
        <v>21</v>
      </c>
      <c r="E115" s="18" t="s">
        <v>22</v>
      </c>
      <c r="F115" s="21"/>
      <c r="G115" s="19"/>
      <c r="H115" s="23">
        <f t="shared" si="8"/>
        <v>961</v>
      </c>
      <c r="I115" s="136">
        <f t="shared" si="9"/>
        <v>0</v>
      </c>
      <c r="J115" s="137"/>
      <c r="K115" s="137"/>
      <c r="L115" s="137"/>
      <c r="M115" s="137"/>
    </row>
    <row r="116" spans="1:13" ht="25.5" hidden="1">
      <c r="A116" s="26" t="s">
        <v>108</v>
      </c>
      <c r="B116" s="17" t="s">
        <v>19</v>
      </c>
      <c r="C116" s="18" t="s">
        <v>21</v>
      </c>
      <c r="D116" s="18" t="s">
        <v>21</v>
      </c>
      <c r="E116" s="18" t="s">
        <v>22</v>
      </c>
      <c r="F116" s="26"/>
      <c r="G116" s="25">
        <v>263</v>
      </c>
      <c r="H116" s="27">
        <f t="shared" si="8"/>
        <v>961</v>
      </c>
      <c r="I116" s="136">
        <f t="shared" si="9"/>
        <v>0</v>
      </c>
      <c r="J116" s="136">
        <f>SUM(J117:J119)</f>
        <v>0</v>
      </c>
      <c r="K116" s="136">
        <f>SUM(K117:K119)</f>
        <v>0</v>
      </c>
      <c r="L116" s="136">
        <f>SUM(L117:L119)</f>
        <v>0</v>
      </c>
      <c r="M116" s="136">
        <f>SUM(M117:M119)</f>
        <v>0</v>
      </c>
    </row>
    <row r="117" spans="1:13" ht="15" hidden="1">
      <c r="A117" s="21" t="s">
        <v>51</v>
      </c>
      <c r="B117" s="17" t="s">
        <v>19</v>
      </c>
      <c r="C117" s="18" t="s">
        <v>21</v>
      </c>
      <c r="D117" s="18" t="s">
        <v>21</v>
      </c>
      <c r="E117" s="18" t="s">
        <v>22</v>
      </c>
      <c r="F117" s="21"/>
      <c r="G117" s="19"/>
      <c r="H117" s="23">
        <f t="shared" si="8"/>
        <v>961</v>
      </c>
      <c r="I117" s="136">
        <f t="shared" si="9"/>
        <v>0</v>
      </c>
      <c r="J117" s="137"/>
      <c r="K117" s="137"/>
      <c r="L117" s="137"/>
      <c r="M117" s="137"/>
    </row>
    <row r="118" spans="1:13" ht="15" hidden="1">
      <c r="A118" s="21" t="s">
        <v>53</v>
      </c>
      <c r="B118" s="17" t="s">
        <v>19</v>
      </c>
      <c r="C118" s="18" t="s">
        <v>21</v>
      </c>
      <c r="D118" s="18" t="s">
        <v>21</v>
      </c>
      <c r="E118" s="18" t="s">
        <v>22</v>
      </c>
      <c r="F118" s="21"/>
      <c r="G118" s="19"/>
      <c r="H118" s="23">
        <f t="shared" si="8"/>
        <v>961</v>
      </c>
      <c r="I118" s="136">
        <f t="shared" si="9"/>
        <v>0</v>
      </c>
      <c r="J118" s="137"/>
      <c r="K118" s="137"/>
      <c r="L118" s="137"/>
      <c r="M118" s="137"/>
    </row>
    <row r="119" spans="1:13" ht="14.25" customHeight="1" hidden="1" thickBot="1">
      <c r="A119" s="29" t="s">
        <v>109</v>
      </c>
      <c r="B119" s="48" t="s">
        <v>19</v>
      </c>
      <c r="C119" s="49" t="s">
        <v>21</v>
      </c>
      <c r="D119" s="49" t="s">
        <v>21</v>
      </c>
      <c r="E119" s="49" t="s">
        <v>22</v>
      </c>
      <c r="F119" s="29"/>
      <c r="G119" s="82"/>
      <c r="H119" s="31">
        <f t="shared" si="8"/>
        <v>961</v>
      </c>
      <c r="I119" s="138">
        <f t="shared" si="9"/>
        <v>0</v>
      </c>
      <c r="J119" s="142"/>
      <c r="K119" s="142"/>
      <c r="L119" s="142"/>
      <c r="M119" s="142"/>
    </row>
    <row r="120" spans="1:13" ht="15.75" thickBot="1">
      <c r="A120" s="56" t="s">
        <v>54</v>
      </c>
      <c r="B120" s="54" t="s">
        <v>19</v>
      </c>
      <c r="C120" s="40" t="s">
        <v>21</v>
      </c>
      <c r="D120" s="40" t="s">
        <v>21</v>
      </c>
      <c r="E120" s="40" t="s">
        <v>22</v>
      </c>
      <c r="F120" s="42"/>
      <c r="G120" s="14">
        <v>290</v>
      </c>
      <c r="H120" s="15">
        <f t="shared" si="8"/>
        <v>961</v>
      </c>
      <c r="I120" s="134">
        <f t="shared" si="9"/>
        <v>525.8</v>
      </c>
      <c r="J120" s="134">
        <f>SUM(J121:J125)</f>
        <v>79</v>
      </c>
      <c r="K120" s="134">
        <f>SUM(K121:K125)</f>
        <v>335.1</v>
      </c>
      <c r="L120" s="134">
        <f>SUM(L121:L125)</f>
        <v>79.4</v>
      </c>
      <c r="M120" s="134">
        <f>SUM(M121:M125)</f>
        <v>32.3</v>
      </c>
    </row>
    <row r="121" spans="1:13" ht="15" hidden="1">
      <c r="A121" s="67" t="s">
        <v>110</v>
      </c>
      <c r="B121" s="17" t="s">
        <v>19</v>
      </c>
      <c r="C121" s="18" t="s">
        <v>21</v>
      </c>
      <c r="D121" s="18" t="s">
        <v>21</v>
      </c>
      <c r="E121" s="18" t="s">
        <v>22</v>
      </c>
      <c r="F121" s="67"/>
      <c r="G121" s="19"/>
      <c r="H121" s="62">
        <f t="shared" si="8"/>
        <v>961</v>
      </c>
      <c r="I121" s="135">
        <f t="shared" si="9"/>
        <v>0</v>
      </c>
      <c r="J121" s="137"/>
      <c r="K121" s="137"/>
      <c r="L121" s="137"/>
      <c r="M121" s="137"/>
    </row>
    <row r="122" spans="1:13" ht="15">
      <c r="A122" s="83" t="s">
        <v>111</v>
      </c>
      <c r="B122" s="17" t="s">
        <v>19</v>
      </c>
      <c r="C122" s="18" t="s">
        <v>21</v>
      </c>
      <c r="D122" s="18" t="s">
        <v>21</v>
      </c>
      <c r="E122" s="18" t="s">
        <v>22</v>
      </c>
      <c r="F122" s="83"/>
      <c r="G122" s="25"/>
      <c r="H122" s="23">
        <f t="shared" si="8"/>
        <v>961</v>
      </c>
      <c r="I122" s="136">
        <f t="shared" si="9"/>
        <v>524.3</v>
      </c>
      <c r="J122" s="137">
        <v>79</v>
      </c>
      <c r="K122" s="137">
        <f>150+79+180.6-75</f>
        <v>334.6</v>
      </c>
      <c r="L122" s="137">
        <f>-46.6+50+75</f>
        <v>78.4</v>
      </c>
      <c r="M122" s="137">
        <v>32.3</v>
      </c>
    </row>
    <row r="123" spans="1:13" ht="15">
      <c r="A123" s="43" t="s">
        <v>112</v>
      </c>
      <c r="B123" s="48" t="s">
        <v>19</v>
      </c>
      <c r="C123" s="49" t="s">
        <v>21</v>
      </c>
      <c r="D123" s="49" t="s">
        <v>21</v>
      </c>
      <c r="E123" s="49" t="s">
        <v>22</v>
      </c>
      <c r="F123" s="43"/>
      <c r="G123" s="44"/>
      <c r="H123" s="31">
        <f t="shared" si="8"/>
        <v>961</v>
      </c>
      <c r="I123" s="138">
        <f t="shared" si="9"/>
        <v>0</v>
      </c>
      <c r="J123" s="142">
        <v>0</v>
      </c>
      <c r="K123" s="142">
        <v>0</v>
      </c>
      <c r="L123" s="142">
        <v>0</v>
      </c>
      <c r="M123" s="142">
        <v>0</v>
      </c>
    </row>
    <row r="124" spans="1:13" ht="15">
      <c r="A124" s="84" t="s">
        <v>113</v>
      </c>
      <c r="B124" s="76" t="s">
        <v>19</v>
      </c>
      <c r="C124" s="85" t="s">
        <v>21</v>
      </c>
      <c r="D124" s="85" t="s">
        <v>21</v>
      </c>
      <c r="E124" s="85" t="s">
        <v>22</v>
      </c>
      <c r="F124" s="83"/>
      <c r="G124" s="25"/>
      <c r="H124" s="86">
        <v>611</v>
      </c>
      <c r="I124" s="138">
        <f t="shared" si="9"/>
        <v>0</v>
      </c>
      <c r="J124" s="141">
        <v>0</v>
      </c>
      <c r="K124" s="141">
        <v>0</v>
      </c>
      <c r="L124" s="141">
        <v>0</v>
      </c>
      <c r="M124" s="141">
        <v>0</v>
      </c>
    </row>
    <row r="125" spans="1:16" ht="15.75" thickBot="1">
      <c r="A125" s="43" t="s">
        <v>114</v>
      </c>
      <c r="B125" s="87" t="s">
        <v>19</v>
      </c>
      <c r="C125" s="88" t="s">
        <v>21</v>
      </c>
      <c r="D125" s="88" t="s">
        <v>21</v>
      </c>
      <c r="E125" s="88" t="s">
        <v>22</v>
      </c>
      <c r="F125" s="89"/>
      <c r="G125" s="30"/>
      <c r="H125" s="63">
        <v>961</v>
      </c>
      <c r="I125" s="138">
        <f t="shared" si="9"/>
        <v>1.5</v>
      </c>
      <c r="J125" s="139">
        <v>0</v>
      </c>
      <c r="K125" s="139">
        <v>0.5</v>
      </c>
      <c r="L125" s="139">
        <v>1</v>
      </c>
      <c r="M125" s="139">
        <v>0</v>
      </c>
      <c r="P125" s="154"/>
    </row>
    <row r="126" spans="1:13" ht="17.25" thickBot="1">
      <c r="A126" s="53" t="s">
        <v>115</v>
      </c>
      <c r="B126" s="54" t="s">
        <v>19</v>
      </c>
      <c r="C126" s="40" t="s">
        <v>21</v>
      </c>
      <c r="D126" s="40" t="s">
        <v>21</v>
      </c>
      <c r="E126" s="40" t="s">
        <v>22</v>
      </c>
      <c r="F126" s="55"/>
      <c r="G126" s="14">
        <v>300</v>
      </c>
      <c r="H126" s="15">
        <f aca="true" t="shared" si="10" ref="H126:H150">$H$41</f>
        <v>961</v>
      </c>
      <c r="I126" s="134">
        <f t="shared" si="9"/>
        <v>453.40000000000003</v>
      </c>
      <c r="J126" s="134">
        <f>J127+J132</f>
        <v>83.3</v>
      </c>
      <c r="K126" s="134">
        <f>K127+K132</f>
        <v>165.8</v>
      </c>
      <c r="L126" s="134">
        <f>L127+L132</f>
        <v>35.80000000000001</v>
      </c>
      <c r="M126" s="134">
        <f>M127+M132</f>
        <v>168.5</v>
      </c>
    </row>
    <row r="127" spans="1:16" ht="15.75" thickBot="1">
      <c r="A127" s="90" t="s">
        <v>116</v>
      </c>
      <c r="B127" s="54" t="s">
        <v>19</v>
      </c>
      <c r="C127" s="40" t="s">
        <v>21</v>
      </c>
      <c r="D127" s="40" t="s">
        <v>21</v>
      </c>
      <c r="E127" s="40" t="s">
        <v>22</v>
      </c>
      <c r="F127" s="91"/>
      <c r="G127" s="14">
        <v>310</v>
      </c>
      <c r="H127" s="61">
        <f t="shared" si="10"/>
        <v>961</v>
      </c>
      <c r="I127" s="134">
        <f t="shared" si="9"/>
        <v>115.3</v>
      </c>
      <c r="J127" s="134">
        <f>SUM(J128:J130)</f>
        <v>25</v>
      </c>
      <c r="K127" s="134">
        <f>SUM(K128:K130)</f>
        <v>75</v>
      </c>
      <c r="L127" s="134">
        <f>SUM(L128:L130)</f>
        <v>0</v>
      </c>
      <c r="M127" s="149">
        <f>SUM(M128:M130)</f>
        <v>15.299999999999997</v>
      </c>
      <c r="P127" s="154"/>
    </row>
    <row r="128" spans="1:16" ht="51">
      <c r="A128" s="92" t="s">
        <v>117</v>
      </c>
      <c r="B128" s="17" t="s">
        <v>19</v>
      </c>
      <c r="C128" s="18" t="s">
        <v>21</v>
      </c>
      <c r="D128" s="18" t="s">
        <v>21</v>
      </c>
      <c r="E128" s="18" t="s">
        <v>22</v>
      </c>
      <c r="F128" s="92"/>
      <c r="G128" s="19"/>
      <c r="H128" s="62">
        <f t="shared" si="10"/>
        <v>961</v>
      </c>
      <c r="I128" s="135">
        <f t="shared" si="9"/>
        <v>115.3</v>
      </c>
      <c r="J128" s="137">
        <f>75-50</f>
        <v>25</v>
      </c>
      <c r="K128" s="137">
        <v>75</v>
      </c>
      <c r="L128" s="137">
        <v>0</v>
      </c>
      <c r="M128" s="137">
        <f>-47+62.3</f>
        <v>15.299999999999997</v>
      </c>
      <c r="P128" s="154"/>
    </row>
    <row r="129" spans="1:13" ht="15.75" thickBot="1">
      <c r="A129" s="21" t="s">
        <v>118</v>
      </c>
      <c r="B129" s="17" t="s">
        <v>19</v>
      </c>
      <c r="C129" s="18" t="s">
        <v>21</v>
      </c>
      <c r="D129" s="18" t="s">
        <v>21</v>
      </c>
      <c r="E129" s="18" t="s">
        <v>22</v>
      </c>
      <c r="F129" s="21"/>
      <c r="G129" s="19"/>
      <c r="H129" s="23">
        <f t="shared" si="10"/>
        <v>961</v>
      </c>
      <c r="I129" s="136">
        <f t="shared" si="9"/>
        <v>0</v>
      </c>
      <c r="J129" s="137"/>
      <c r="K129" s="137">
        <v>0</v>
      </c>
      <c r="L129" s="137">
        <v>0</v>
      </c>
      <c r="M129" s="137"/>
    </row>
    <row r="130" spans="1:13" ht="15.75" hidden="1" thickBot="1">
      <c r="A130" s="21" t="s">
        <v>119</v>
      </c>
      <c r="B130" s="17" t="s">
        <v>19</v>
      </c>
      <c r="C130" s="18" t="s">
        <v>21</v>
      </c>
      <c r="D130" s="18" t="s">
        <v>21</v>
      </c>
      <c r="E130" s="18" t="s">
        <v>22</v>
      </c>
      <c r="F130" s="21"/>
      <c r="G130" s="19"/>
      <c r="H130" s="23">
        <f t="shared" si="10"/>
        <v>961</v>
      </c>
      <c r="I130" s="136">
        <f t="shared" si="9"/>
        <v>0</v>
      </c>
      <c r="J130" s="137"/>
      <c r="K130" s="137"/>
      <c r="L130" s="137"/>
      <c r="M130" s="137"/>
    </row>
    <row r="131" spans="1:13" ht="15.75" hidden="1" thickBot="1">
      <c r="A131" s="93" t="s">
        <v>120</v>
      </c>
      <c r="B131" s="48" t="s">
        <v>19</v>
      </c>
      <c r="C131" s="49" t="s">
        <v>21</v>
      </c>
      <c r="D131" s="49" t="s">
        <v>21</v>
      </c>
      <c r="E131" s="49" t="s">
        <v>22</v>
      </c>
      <c r="F131" s="94"/>
      <c r="G131" s="95">
        <v>320</v>
      </c>
      <c r="H131" s="96">
        <f t="shared" si="10"/>
        <v>961</v>
      </c>
      <c r="I131" s="150">
        <f t="shared" si="9"/>
        <v>0</v>
      </c>
      <c r="J131" s="150"/>
      <c r="K131" s="150"/>
      <c r="L131" s="150"/>
      <c r="M131" s="150"/>
    </row>
    <row r="132" spans="1:13" ht="15.75" thickBot="1">
      <c r="A132" s="90" t="s">
        <v>121</v>
      </c>
      <c r="B132" s="54" t="s">
        <v>19</v>
      </c>
      <c r="C132" s="40" t="s">
        <v>21</v>
      </c>
      <c r="D132" s="40" t="s">
        <v>21</v>
      </c>
      <c r="E132" s="40" t="s">
        <v>22</v>
      </c>
      <c r="F132" s="91"/>
      <c r="G132" s="14">
        <v>340</v>
      </c>
      <c r="H132" s="61">
        <f t="shared" si="10"/>
        <v>961</v>
      </c>
      <c r="I132" s="134">
        <f t="shared" si="9"/>
        <v>338.1</v>
      </c>
      <c r="J132" s="134">
        <f>SUM(J133:J135)</f>
        <v>58.3</v>
      </c>
      <c r="K132" s="134">
        <f>SUM(K133:K135)</f>
        <v>90.80000000000001</v>
      </c>
      <c r="L132" s="134">
        <f>SUM(L133:L135)</f>
        <v>35.80000000000001</v>
      </c>
      <c r="M132" s="149">
        <f>SUM(M133:M135)</f>
        <v>153.2</v>
      </c>
    </row>
    <row r="133" spans="1:13" ht="15" hidden="1">
      <c r="A133" s="21" t="s">
        <v>122</v>
      </c>
      <c r="B133" s="17" t="s">
        <v>19</v>
      </c>
      <c r="C133" s="18" t="s">
        <v>21</v>
      </c>
      <c r="D133" s="18" t="s">
        <v>21</v>
      </c>
      <c r="E133" s="18" t="s">
        <v>22</v>
      </c>
      <c r="F133" s="21"/>
      <c r="G133" s="19"/>
      <c r="H133" s="62">
        <f t="shared" si="10"/>
        <v>961</v>
      </c>
      <c r="I133" s="135">
        <f t="shared" si="9"/>
        <v>0</v>
      </c>
      <c r="J133" s="137"/>
      <c r="K133" s="137"/>
      <c r="L133" s="137"/>
      <c r="M133" s="137"/>
    </row>
    <row r="134" spans="1:13" ht="15" hidden="1">
      <c r="A134" s="24" t="s">
        <v>123</v>
      </c>
      <c r="B134" s="17" t="s">
        <v>19</v>
      </c>
      <c r="C134" s="18" t="s">
        <v>21</v>
      </c>
      <c r="D134" s="18" t="s">
        <v>21</v>
      </c>
      <c r="E134" s="18" t="s">
        <v>22</v>
      </c>
      <c r="F134" s="24"/>
      <c r="G134" s="25"/>
      <c r="H134" s="23">
        <f t="shared" si="10"/>
        <v>961</v>
      </c>
      <c r="I134" s="136">
        <f t="shared" si="9"/>
        <v>0</v>
      </c>
      <c r="J134" s="137"/>
      <c r="K134" s="137"/>
      <c r="L134" s="137"/>
      <c r="M134" s="137"/>
    </row>
    <row r="135" spans="1:16" ht="38.25">
      <c r="A135" s="97" t="s">
        <v>124</v>
      </c>
      <c r="B135" s="17" t="s">
        <v>19</v>
      </c>
      <c r="C135" s="18" t="s">
        <v>21</v>
      </c>
      <c r="D135" s="18" t="s">
        <v>21</v>
      </c>
      <c r="E135" s="18" t="s">
        <v>22</v>
      </c>
      <c r="F135" s="98"/>
      <c r="G135" s="25"/>
      <c r="H135" s="23">
        <f t="shared" si="10"/>
        <v>961</v>
      </c>
      <c r="I135" s="136">
        <f t="shared" si="9"/>
        <v>338.1</v>
      </c>
      <c r="J135" s="137">
        <f>-10.7+121.4-30+18.3-40.7</f>
        <v>58.3</v>
      </c>
      <c r="K135" s="137">
        <f>14.1+36+40.7</f>
        <v>90.80000000000001</v>
      </c>
      <c r="L135" s="137">
        <f>-7.6+121.4-40-36-2</f>
        <v>35.80000000000001</v>
      </c>
      <c r="M135" s="137">
        <f>-35.4+121.3+105.6-18.3-20</f>
        <v>153.2</v>
      </c>
      <c r="P135">
        <v>10341.9</v>
      </c>
    </row>
    <row r="136" spans="1:13" ht="17.25" hidden="1" thickBot="1">
      <c r="A136" s="99" t="s">
        <v>125</v>
      </c>
      <c r="B136" s="17" t="s">
        <v>19</v>
      </c>
      <c r="C136" s="18" t="s">
        <v>21</v>
      </c>
      <c r="D136" s="18" t="s">
        <v>21</v>
      </c>
      <c r="E136" s="18" t="s">
        <v>22</v>
      </c>
      <c r="F136" s="99"/>
      <c r="G136" s="14">
        <v>400</v>
      </c>
      <c r="H136" s="15">
        <f t="shared" si="10"/>
        <v>961</v>
      </c>
      <c r="I136" s="134">
        <f t="shared" si="9"/>
        <v>0</v>
      </c>
      <c r="J136" s="134">
        <f>SUM(J137:J139)</f>
        <v>0</v>
      </c>
      <c r="K136" s="134">
        <f>SUM(K137:K139)</f>
        <v>0</v>
      </c>
      <c r="L136" s="134">
        <f>SUM(L137:L139)</f>
        <v>0</v>
      </c>
      <c r="M136" s="134">
        <f>SUM(M137:M139)</f>
        <v>0</v>
      </c>
    </row>
    <row r="137" spans="1:13" ht="15.75" hidden="1" thickBot="1">
      <c r="A137" s="100" t="s">
        <v>126</v>
      </c>
      <c r="B137" s="17" t="s">
        <v>19</v>
      </c>
      <c r="C137" s="18" t="s">
        <v>21</v>
      </c>
      <c r="D137" s="18" t="s">
        <v>21</v>
      </c>
      <c r="E137" s="18" t="s">
        <v>22</v>
      </c>
      <c r="F137" s="100"/>
      <c r="G137" s="14">
        <v>410</v>
      </c>
      <c r="H137" s="61">
        <f t="shared" si="10"/>
        <v>961</v>
      </c>
      <c r="I137" s="134">
        <f t="shared" si="9"/>
        <v>0</v>
      </c>
      <c r="J137" s="134"/>
      <c r="K137" s="134"/>
      <c r="L137" s="134"/>
      <c r="M137" s="134"/>
    </row>
    <row r="138" spans="1:13" ht="15.75" hidden="1" thickBot="1">
      <c r="A138" s="100" t="s">
        <v>127</v>
      </c>
      <c r="B138" s="17" t="s">
        <v>19</v>
      </c>
      <c r="C138" s="18" t="s">
        <v>21</v>
      </c>
      <c r="D138" s="18" t="s">
        <v>21</v>
      </c>
      <c r="E138" s="18" t="s">
        <v>22</v>
      </c>
      <c r="F138" s="100"/>
      <c r="G138" s="14">
        <v>420</v>
      </c>
      <c r="H138" s="61">
        <f t="shared" si="10"/>
        <v>961</v>
      </c>
      <c r="I138" s="134">
        <f t="shared" si="9"/>
        <v>0</v>
      </c>
      <c r="J138" s="134"/>
      <c r="K138" s="134"/>
      <c r="L138" s="134"/>
      <c r="M138" s="134"/>
    </row>
    <row r="139" spans="1:13" ht="15.75" hidden="1" thickBot="1">
      <c r="A139" s="100" t="s">
        <v>128</v>
      </c>
      <c r="B139" s="17" t="s">
        <v>19</v>
      </c>
      <c r="C139" s="18" t="s">
        <v>21</v>
      </c>
      <c r="D139" s="18" t="s">
        <v>21</v>
      </c>
      <c r="E139" s="18" t="s">
        <v>22</v>
      </c>
      <c r="F139" s="100"/>
      <c r="G139" s="14">
        <v>440</v>
      </c>
      <c r="H139" s="61">
        <f t="shared" si="10"/>
        <v>961</v>
      </c>
      <c r="I139" s="134">
        <f t="shared" si="9"/>
        <v>0</v>
      </c>
      <c r="J139" s="134"/>
      <c r="K139" s="134"/>
      <c r="L139" s="134"/>
      <c r="M139" s="134"/>
    </row>
    <row r="140" spans="1:13" ht="15.75" hidden="1" thickBot="1">
      <c r="A140" s="13" t="s">
        <v>129</v>
      </c>
      <c r="B140" s="17" t="s">
        <v>19</v>
      </c>
      <c r="C140" s="18" t="s">
        <v>21</v>
      </c>
      <c r="D140" s="18" t="s">
        <v>21</v>
      </c>
      <c r="E140" s="18" t="s">
        <v>22</v>
      </c>
      <c r="F140" s="13"/>
      <c r="G140" s="14">
        <v>540</v>
      </c>
      <c r="H140" s="15">
        <f t="shared" si="10"/>
        <v>961</v>
      </c>
      <c r="I140" s="134">
        <f t="shared" si="9"/>
        <v>0</v>
      </c>
      <c r="J140" s="134">
        <f>SUM(J141:J143)</f>
        <v>0</v>
      </c>
      <c r="K140" s="134">
        <f>SUM(K141:K143)</f>
        <v>0</v>
      </c>
      <c r="L140" s="134">
        <f>SUM(L141:L143)</f>
        <v>0</v>
      </c>
      <c r="M140" s="134">
        <f>SUM(M141:M143)</f>
        <v>0</v>
      </c>
    </row>
    <row r="141" spans="1:13" ht="15.75" hidden="1" thickBot="1">
      <c r="A141" s="101" t="s">
        <v>130</v>
      </c>
      <c r="B141" s="17" t="s">
        <v>19</v>
      </c>
      <c r="C141" s="18" t="s">
        <v>21</v>
      </c>
      <c r="D141" s="18" t="s">
        <v>21</v>
      </c>
      <c r="E141" s="18" t="s">
        <v>22</v>
      </c>
      <c r="F141" s="101"/>
      <c r="G141" s="102"/>
      <c r="H141" s="23">
        <f t="shared" si="10"/>
        <v>961</v>
      </c>
      <c r="I141" s="136">
        <f t="shared" si="9"/>
        <v>0</v>
      </c>
      <c r="J141" s="137"/>
      <c r="K141" s="137"/>
      <c r="L141" s="137"/>
      <c r="M141" s="137"/>
    </row>
    <row r="142" spans="1:13" ht="15.75" hidden="1" thickBot="1">
      <c r="A142" s="92" t="s">
        <v>131</v>
      </c>
      <c r="B142" s="17" t="s">
        <v>19</v>
      </c>
      <c r="C142" s="18" t="s">
        <v>21</v>
      </c>
      <c r="D142" s="18" t="s">
        <v>21</v>
      </c>
      <c r="E142" s="18" t="s">
        <v>22</v>
      </c>
      <c r="F142" s="92"/>
      <c r="G142" s="103"/>
      <c r="H142" s="23">
        <f t="shared" si="10"/>
        <v>961</v>
      </c>
      <c r="I142" s="136">
        <f t="shared" si="9"/>
        <v>0</v>
      </c>
      <c r="J142" s="137"/>
      <c r="K142" s="137"/>
      <c r="L142" s="137"/>
      <c r="M142" s="137"/>
    </row>
    <row r="143" spans="1:13" ht="15.75" hidden="1" thickBot="1">
      <c r="A143" s="92" t="s">
        <v>132</v>
      </c>
      <c r="B143" s="17" t="s">
        <v>19</v>
      </c>
      <c r="C143" s="18" t="s">
        <v>21</v>
      </c>
      <c r="D143" s="18" t="s">
        <v>21</v>
      </c>
      <c r="E143" s="18" t="s">
        <v>22</v>
      </c>
      <c r="F143" s="92"/>
      <c r="G143" s="103"/>
      <c r="H143" s="23">
        <f t="shared" si="10"/>
        <v>961</v>
      </c>
      <c r="I143" s="136">
        <f t="shared" si="9"/>
        <v>0</v>
      </c>
      <c r="J143" s="137"/>
      <c r="K143" s="137"/>
      <c r="L143" s="137"/>
      <c r="M143" s="137"/>
    </row>
    <row r="144" spans="1:13" ht="15.75" hidden="1" thickBot="1">
      <c r="A144" s="13" t="s">
        <v>133</v>
      </c>
      <c r="B144" s="17" t="s">
        <v>19</v>
      </c>
      <c r="C144" s="18" t="s">
        <v>21</v>
      </c>
      <c r="D144" s="18" t="s">
        <v>21</v>
      </c>
      <c r="E144" s="18" t="s">
        <v>22</v>
      </c>
      <c r="F144" s="13"/>
      <c r="G144" s="14">
        <v>600</v>
      </c>
      <c r="H144" s="15">
        <f t="shared" si="10"/>
        <v>961</v>
      </c>
      <c r="I144" s="134">
        <f t="shared" si="9"/>
        <v>0</v>
      </c>
      <c r="J144" s="134">
        <f>SUM(J145,J146)</f>
        <v>0</v>
      </c>
      <c r="K144" s="134">
        <f>SUM(K145,K146)</f>
        <v>0</v>
      </c>
      <c r="L144" s="134">
        <f>SUM(L145,L146)</f>
        <v>0</v>
      </c>
      <c r="M144" s="134">
        <f>SUM(M145,M146)</f>
        <v>0</v>
      </c>
    </row>
    <row r="145" spans="1:13" ht="15.75" hidden="1" thickBot="1">
      <c r="A145" s="69" t="s">
        <v>134</v>
      </c>
      <c r="B145" s="17" t="s">
        <v>19</v>
      </c>
      <c r="C145" s="18" t="s">
        <v>21</v>
      </c>
      <c r="D145" s="18" t="s">
        <v>21</v>
      </c>
      <c r="E145" s="18" t="s">
        <v>22</v>
      </c>
      <c r="F145" s="69"/>
      <c r="G145" s="102">
        <v>620</v>
      </c>
      <c r="H145" s="27">
        <f t="shared" si="10"/>
        <v>961</v>
      </c>
      <c r="I145" s="136">
        <f t="shared" si="9"/>
        <v>0</v>
      </c>
      <c r="J145" s="135"/>
      <c r="K145" s="135"/>
      <c r="L145" s="135"/>
      <c r="M145" s="135"/>
    </row>
    <row r="146" spans="1:13" ht="15.75" hidden="1" thickBot="1">
      <c r="A146" s="16" t="s">
        <v>135</v>
      </c>
      <c r="B146" s="17" t="s">
        <v>19</v>
      </c>
      <c r="C146" s="18" t="s">
        <v>21</v>
      </c>
      <c r="D146" s="18" t="s">
        <v>21</v>
      </c>
      <c r="E146" s="18" t="s">
        <v>22</v>
      </c>
      <c r="F146" s="16"/>
      <c r="G146" s="78">
        <v>640</v>
      </c>
      <c r="H146" s="27">
        <f t="shared" si="10"/>
        <v>961</v>
      </c>
      <c r="I146" s="136">
        <f>SUM(J146:M146)</f>
        <v>0</v>
      </c>
      <c r="J146" s="151">
        <f>SUM(J147:J150)</f>
        <v>0</v>
      </c>
      <c r="K146" s="151">
        <f>SUM(K147:K150)</f>
        <v>0</v>
      </c>
      <c r="L146" s="151">
        <f>SUM(L147:L150)</f>
        <v>0</v>
      </c>
      <c r="M146" s="151">
        <f>SUM(M147:M150)</f>
        <v>0</v>
      </c>
    </row>
    <row r="147" spans="1:13" ht="15.75" hidden="1" thickBot="1">
      <c r="A147" s="21" t="s">
        <v>136</v>
      </c>
      <c r="B147" s="17" t="s">
        <v>19</v>
      </c>
      <c r="C147" s="18" t="s">
        <v>21</v>
      </c>
      <c r="D147" s="18" t="s">
        <v>21</v>
      </c>
      <c r="E147" s="18" t="s">
        <v>22</v>
      </c>
      <c r="F147" s="21"/>
      <c r="G147" s="78"/>
      <c r="H147" s="23">
        <f t="shared" si="10"/>
        <v>961</v>
      </c>
      <c r="I147" s="136">
        <f>SUM(J147:M147)</f>
        <v>0</v>
      </c>
      <c r="J147" s="137"/>
      <c r="K147" s="137"/>
      <c r="L147" s="137"/>
      <c r="M147" s="137"/>
    </row>
    <row r="148" spans="1:13" ht="15.75" hidden="1" thickBot="1">
      <c r="A148" s="21" t="s">
        <v>137</v>
      </c>
      <c r="B148" s="17" t="s">
        <v>19</v>
      </c>
      <c r="C148" s="18" t="s">
        <v>21</v>
      </c>
      <c r="D148" s="18" t="s">
        <v>21</v>
      </c>
      <c r="E148" s="18" t="s">
        <v>22</v>
      </c>
      <c r="F148" s="21"/>
      <c r="G148" s="78"/>
      <c r="H148" s="23">
        <f t="shared" si="10"/>
        <v>961</v>
      </c>
      <c r="I148" s="136">
        <f>SUM(J148:M148)</f>
        <v>0</v>
      </c>
      <c r="J148" s="137"/>
      <c r="K148" s="137"/>
      <c r="L148" s="137"/>
      <c r="M148" s="137"/>
    </row>
    <row r="149" spans="1:13" ht="15.75" hidden="1" thickBot="1">
      <c r="A149" s="21" t="s">
        <v>138</v>
      </c>
      <c r="B149" s="17" t="s">
        <v>19</v>
      </c>
      <c r="C149" s="18" t="s">
        <v>21</v>
      </c>
      <c r="D149" s="18" t="s">
        <v>21</v>
      </c>
      <c r="E149" s="18" t="s">
        <v>22</v>
      </c>
      <c r="F149" s="21"/>
      <c r="G149" s="78"/>
      <c r="H149" s="23">
        <f t="shared" si="10"/>
        <v>961</v>
      </c>
      <c r="I149" s="136">
        <f>SUM(J149:M149)</f>
        <v>0</v>
      </c>
      <c r="J149" s="137"/>
      <c r="K149" s="137"/>
      <c r="L149" s="137"/>
      <c r="M149" s="137"/>
    </row>
    <row r="150" spans="1:13" ht="15.75" hidden="1" thickBot="1">
      <c r="A150" s="29" t="s">
        <v>139</v>
      </c>
      <c r="B150" s="17" t="s">
        <v>19</v>
      </c>
      <c r="C150" s="18" t="s">
        <v>21</v>
      </c>
      <c r="D150" s="18" t="s">
        <v>21</v>
      </c>
      <c r="E150" s="18" t="s">
        <v>22</v>
      </c>
      <c r="F150" s="29"/>
      <c r="G150" s="82"/>
      <c r="H150" s="31">
        <f t="shared" si="10"/>
        <v>961</v>
      </c>
      <c r="I150" s="138">
        <f>SUM(J150:M150)</f>
        <v>0</v>
      </c>
      <c r="J150" s="142"/>
      <c r="K150" s="142"/>
      <c r="L150" s="142"/>
      <c r="M150" s="142"/>
    </row>
    <row r="151" spans="1:13" ht="30.75" hidden="1" thickBot="1">
      <c r="A151" s="32" t="s">
        <v>112</v>
      </c>
      <c r="B151" s="17" t="s">
        <v>19</v>
      </c>
      <c r="C151" s="18" t="s">
        <v>21</v>
      </c>
      <c r="D151" s="18" t="s">
        <v>21</v>
      </c>
      <c r="E151" s="18" t="s">
        <v>22</v>
      </c>
      <c r="F151" s="32"/>
      <c r="G151" s="11"/>
      <c r="H151" s="12">
        <v>611</v>
      </c>
      <c r="I151" s="132">
        <f>I152</f>
        <v>0</v>
      </c>
      <c r="J151" s="132">
        <f>J152</f>
        <v>0</v>
      </c>
      <c r="K151" s="132">
        <f>K152</f>
        <v>0</v>
      </c>
      <c r="L151" s="132">
        <f>L152</f>
        <v>0</v>
      </c>
      <c r="M151" s="133">
        <f>M152</f>
        <v>0</v>
      </c>
    </row>
    <row r="152" spans="1:13" ht="15.75" hidden="1" thickBot="1">
      <c r="A152" s="13" t="s">
        <v>54</v>
      </c>
      <c r="B152" s="17" t="s">
        <v>19</v>
      </c>
      <c r="C152" s="18" t="s">
        <v>21</v>
      </c>
      <c r="D152" s="18" t="s">
        <v>21</v>
      </c>
      <c r="E152" s="18" t="s">
        <v>22</v>
      </c>
      <c r="F152" s="13"/>
      <c r="G152" s="14">
        <v>290</v>
      </c>
      <c r="H152" s="15">
        <v>611</v>
      </c>
      <c r="I152" s="134">
        <f>SUM(J152:M152)</f>
        <v>0</v>
      </c>
      <c r="J152" s="134">
        <f>J153</f>
        <v>0</v>
      </c>
      <c r="K152" s="134">
        <f>K153</f>
        <v>0</v>
      </c>
      <c r="L152" s="134">
        <f>L153</f>
        <v>0</v>
      </c>
      <c r="M152" s="134">
        <f>M153</f>
        <v>0</v>
      </c>
    </row>
    <row r="153" spans="1:13" ht="15.75" hidden="1" thickBot="1">
      <c r="A153" s="43" t="s">
        <v>112</v>
      </c>
      <c r="B153" s="17" t="s">
        <v>19</v>
      </c>
      <c r="C153" s="18" t="s">
        <v>21</v>
      </c>
      <c r="D153" s="18" t="s">
        <v>21</v>
      </c>
      <c r="E153" s="18" t="s">
        <v>22</v>
      </c>
      <c r="F153" s="43"/>
      <c r="G153" s="44"/>
      <c r="H153" s="31">
        <v>611</v>
      </c>
      <c r="I153" s="138">
        <f>SUM(J153:M153)</f>
        <v>0</v>
      </c>
      <c r="J153" s="142"/>
      <c r="K153" s="142"/>
      <c r="L153" s="142"/>
      <c r="M153" s="142"/>
    </row>
    <row r="154" spans="1:13" ht="30.75" hidden="1" thickBot="1">
      <c r="A154" s="7" t="s">
        <v>140</v>
      </c>
      <c r="B154" s="17" t="s">
        <v>19</v>
      </c>
      <c r="C154" s="18" t="s">
        <v>21</v>
      </c>
      <c r="D154" s="18" t="s">
        <v>21</v>
      </c>
      <c r="E154" s="18" t="s">
        <v>22</v>
      </c>
      <c r="F154" s="10"/>
      <c r="G154" s="11"/>
      <c r="H154" s="12">
        <v>611</v>
      </c>
      <c r="I154" s="132">
        <f>I155</f>
        <v>0</v>
      </c>
      <c r="J154" s="132">
        <f>J155</f>
        <v>0</v>
      </c>
      <c r="K154" s="132">
        <f>K155</f>
        <v>0</v>
      </c>
      <c r="L154" s="132">
        <f>L155</f>
        <v>0</v>
      </c>
      <c r="M154" s="133">
        <f>M155</f>
        <v>0</v>
      </c>
    </row>
    <row r="155" spans="1:13" ht="15" hidden="1">
      <c r="A155" s="104" t="s">
        <v>54</v>
      </c>
      <c r="B155" s="17" t="s">
        <v>19</v>
      </c>
      <c r="C155" s="18" t="s">
        <v>21</v>
      </c>
      <c r="D155" s="18" t="s">
        <v>21</v>
      </c>
      <c r="E155" s="18" t="s">
        <v>22</v>
      </c>
      <c r="F155" s="104"/>
      <c r="G155" s="95">
        <v>290</v>
      </c>
      <c r="H155" s="105">
        <v>611</v>
      </c>
      <c r="I155" s="150">
        <f>SUM(J155:M155)</f>
        <v>0</v>
      </c>
      <c r="J155" s="150">
        <f>J157+J156</f>
        <v>0</v>
      </c>
      <c r="K155" s="150">
        <f>K157+K156</f>
        <v>0</v>
      </c>
      <c r="L155" s="150">
        <f>L157+L156</f>
        <v>0</v>
      </c>
      <c r="M155" s="150">
        <f>M157+M156</f>
        <v>0</v>
      </c>
    </row>
    <row r="156" spans="1:13" ht="15" hidden="1">
      <c r="A156" s="106" t="s">
        <v>113</v>
      </c>
      <c r="B156" s="17" t="s">
        <v>19</v>
      </c>
      <c r="C156" s="18" t="s">
        <v>21</v>
      </c>
      <c r="D156" s="18" t="s">
        <v>21</v>
      </c>
      <c r="E156" s="18" t="s">
        <v>22</v>
      </c>
      <c r="F156" s="107"/>
      <c r="G156" s="108"/>
      <c r="H156" s="109">
        <v>611</v>
      </c>
      <c r="I156" s="141">
        <f>SUM(J156:M156)</f>
        <v>0</v>
      </c>
      <c r="J156" s="141"/>
      <c r="K156" s="141"/>
      <c r="L156" s="141"/>
      <c r="M156" s="141"/>
    </row>
    <row r="157" spans="1:13" ht="15" hidden="1">
      <c r="A157" s="83" t="s">
        <v>114</v>
      </c>
      <c r="B157" s="17" t="s">
        <v>19</v>
      </c>
      <c r="C157" s="18" t="s">
        <v>21</v>
      </c>
      <c r="D157" s="18" t="s">
        <v>21</v>
      </c>
      <c r="E157" s="18" t="s">
        <v>22</v>
      </c>
      <c r="F157" s="83"/>
      <c r="G157" s="25"/>
      <c r="H157" s="86">
        <v>611</v>
      </c>
      <c r="I157" s="136">
        <f>SUM(J157:M157)</f>
        <v>0</v>
      </c>
      <c r="J157" s="139"/>
      <c r="K157" s="139"/>
      <c r="L157" s="139"/>
      <c r="M157" s="139"/>
    </row>
    <row r="158" spans="1:13" ht="24" customHeight="1" thickBot="1">
      <c r="A158" s="122" t="s">
        <v>18</v>
      </c>
      <c r="B158" s="123" t="s">
        <v>19</v>
      </c>
      <c r="C158" s="124" t="s">
        <v>21</v>
      </c>
      <c r="D158" s="124" t="s">
        <v>21</v>
      </c>
      <c r="E158" s="124" t="s">
        <v>22</v>
      </c>
      <c r="F158" s="125"/>
      <c r="G158" s="126"/>
      <c r="H158" s="127"/>
      <c r="I158" s="152">
        <f>SUM(J158:M158)</f>
        <v>10341.900000000001</v>
      </c>
      <c r="J158" s="152">
        <f>J8</f>
        <v>2793.8</v>
      </c>
      <c r="K158" s="152">
        <f>K8</f>
        <v>2851</v>
      </c>
      <c r="L158" s="152">
        <f>L8</f>
        <v>2297.7999999999997</v>
      </c>
      <c r="M158" s="153">
        <f>M8</f>
        <v>2399.3</v>
      </c>
    </row>
    <row r="159" spans="1:13" ht="15">
      <c r="A159" s="110"/>
      <c r="B159" s="111"/>
      <c r="C159" s="112"/>
      <c r="D159" s="112"/>
      <c r="E159" s="112"/>
      <c r="F159" s="110"/>
      <c r="G159" s="113"/>
      <c r="H159" s="114"/>
      <c r="I159" s="115"/>
      <c r="J159" s="116"/>
      <c r="K159" s="116"/>
      <c r="L159" s="116"/>
      <c r="M159" s="116"/>
    </row>
    <row r="160" spans="1:4" ht="15">
      <c r="A160" s="117" t="s">
        <v>141</v>
      </c>
      <c r="B160" s="118"/>
      <c r="C160" s="118"/>
      <c r="D160" s="118"/>
    </row>
    <row r="161" spans="1:11" ht="15">
      <c r="A161" t="s">
        <v>142</v>
      </c>
      <c r="B161" s="119"/>
      <c r="C161" s="119"/>
      <c r="D161" s="119"/>
      <c r="E161" s="119"/>
      <c r="F161" s="119"/>
      <c r="G161" s="119"/>
      <c r="H161" s="173" t="s">
        <v>143</v>
      </c>
      <c r="I161" s="173"/>
      <c r="J161" s="173"/>
      <c r="K161" s="173"/>
    </row>
    <row r="163" spans="1:10" ht="15">
      <c r="A163" t="s">
        <v>144</v>
      </c>
      <c r="C163" s="119"/>
      <c r="D163" s="119"/>
      <c r="E163" s="119"/>
      <c r="F163" s="119"/>
      <c r="G163" s="119"/>
      <c r="H163" s="173" t="s">
        <v>145</v>
      </c>
      <c r="I163" s="173"/>
      <c r="J163" s="173"/>
    </row>
    <row r="165" spans="1:10" ht="15">
      <c r="A165" t="s">
        <v>146</v>
      </c>
      <c r="B165" s="119"/>
      <c r="C165" s="119"/>
      <c r="D165" s="119"/>
      <c r="E165" s="119"/>
      <c r="F165" s="119"/>
      <c r="G165" s="119"/>
      <c r="H165" s="173" t="s">
        <v>147</v>
      </c>
      <c r="I165" s="173"/>
      <c r="J165" s="173"/>
    </row>
  </sheetData>
  <sheetProtection/>
  <mergeCells count="18">
    <mergeCell ref="A1:M1"/>
    <mergeCell ref="C5:C7"/>
    <mergeCell ref="D5:D7"/>
    <mergeCell ref="E5:E7"/>
    <mergeCell ref="A5:A7"/>
    <mergeCell ref="B5:B7"/>
    <mergeCell ref="A2:C2"/>
    <mergeCell ref="A3:C3"/>
    <mergeCell ref="D3:M3"/>
    <mergeCell ref="A4:M4"/>
    <mergeCell ref="H165:J165"/>
    <mergeCell ref="F5:F7"/>
    <mergeCell ref="G5:G7"/>
    <mergeCell ref="H5:H7"/>
    <mergeCell ref="H163:J163"/>
    <mergeCell ref="I5:M5"/>
    <mergeCell ref="J6:M6"/>
    <mergeCell ref="H161:K161"/>
  </mergeCells>
  <printOptions/>
  <pageMargins left="0.7086614173228347" right="0.7086614173228347" top="0.35433070866141736" bottom="0.35433070866141736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65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40.7109375" style="0" customWidth="1"/>
    <col min="2" max="2" width="3.7109375" style="0" customWidth="1"/>
    <col min="3" max="4" width="4.7109375" style="0" customWidth="1"/>
    <col min="5" max="5" width="9.28125" style="0" customWidth="1"/>
    <col min="6" max="6" width="4.8515625" style="0" hidden="1" customWidth="1"/>
    <col min="7" max="7" width="5.57421875" style="0" customWidth="1"/>
    <col min="8" max="8" width="8.8515625" style="1" bestFit="1" customWidth="1"/>
    <col min="9" max="9" width="11.57421875" style="0" customWidth="1"/>
    <col min="10" max="13" width="11.00390625" style="0" bestFit="1" customWidth="1"/>
  </cols>
  <sheetData>
    <row r="1" spans="1:13" ht="43.5" customHeight="1">
      <c r="A1" s="183" t="str">
        <f>Культура!A1</f>
        <v>          Бюджетная роспись  на 2015 год                                                                                                                   на " 03 " декабря  2015 год                                                                         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9.25" customHeight="1">
      <c r="A2" s="184" t="s">
        <v>0</v>
      </c>
      <c r="B2" s="184"/>
      <c r="C2" s="184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184" t="s">
        <v>2</v>
      </c>
      <c r="B3" s="184"/>
      <c r="C3" s="184"/>
      <c r="D3" s="185" t="s">
        <v>3</v>
      </c>
      <c r="E3" s="185"/>
      <c r="F3" s="185"/>
      <c r="G3" s="185"/>
      <c r="H3" s="185"/>
      <c r="I3" s="185"/>
      <c r="J3" s="185"/>
      <c r="K3" s="185"/>
      <c r="L3" s="185"/>
      <c r="M3" s="185"/>
    </row>
    <row r="4" spans="1:13" ht="21" customHeight="1">
      <c r="A4" s="186" t="str">
        <f>Культура!A4</f>
        <v>Основание: Решение № 60 от 03.12.2015 г. "О внесении изменений и дополнений в Решение Собрания представителей п. Дебин от 29 декабря 2014 года №33"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27.75" customHeight="1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174"/>
      <c r="G5" s="177" t="s">
        <v>9</v>
      </c>
      <c r="H5" s="179" t="s">
        <v>10</v>
      </c>
      <c r="I5" s="181" t="s">
        <v>11</v>
      </c>
      <c r="J5" s="181"/>
      <c r="K5" s="181"/>
      <c r="L5" s="181"/>
      <c r="M5" s="181"/>
    </row>
    <row r="6" spans="1:13" ht="29.25" customHeight="1">
      <c r="A6" s="175"/>
      <c r="B6" s="175"/>
      <c r="C6" s="175"/>
      <c r="D6" s="175"/>
      <c r="E6" s="175"/>
      <c r="F6" s="175"/>
      <c r="G6" s="178"/>
      <c r="H6" s="180"/>
      <c r="I6" s="3"/>
      <c r="J6" s="182" t="s">
        <v>12</v>
      </c>
      <c r="K6" s="182"/>
      <c r="L6" s="182"/>
      <c r="M6" s="182"/>
    </row>
    <row r="7" spans="1:13" ht="15.75" thickBot="1">
      <c r="A7" s="176"/>
      <c r="B7" s="176"/>
      <c r="C7" s="176"/>
      <c r="D7" s="176"/>
      <c r="E7" s="176"/>
      <c r="F7" s="176"/>
      <c r="G7" s="178"/>
      <c r="H7" s="180"/>
      <c r="I7" s="4" t="s">
        <v>13</v>
      </c>
      <c r="J7" s="5" t="s">
        <v>14</v>
      </c>
      <c r="K7" s="5" t="s">
        <v>15</v>
      </c>
      <c r="L7" s="5" t="s">
        <v>16</v>
      </c>
      <c r="M7" s="5" t="s">
        <v>17</v>
      </c>
    </row>
    <row r="8" spans="1:13" s="6" customFormat="1" ht="15" customHeight="1" thickBot="1">
      <c r="A8" s="163" t="s">
        <v>18</v>
      </c>
      <c r="B8" s="164"/>
      <c r="C8" s="164"/>
      <c r="D8" s="164"/>
      <c r="E8" s="164"/>
      <c r="F8" s="164"/>
      <c r="G8" s="165" t="s">
        <v>19</v>
      </c>
      <c r="H8" s="166"/>
      <c r="I8" s="167">
        <f>I9+I19+I41+I151+I154</f>
        <v>77.1</v>
      </c>
      <c r="J8" s="167">
        <f>J9+J19+J42+J151+J154</f>
        <v>0</v>
      </c>
      <c r="K8" s="167">
        <f>K9+K19+K42+K151+K154</f>
        <v>0</v>
      </c>
      <c r="L8" s="167">
        <f>L9+L19+L42+L151+L154</f>
        <v>35.599999999999994</v>
      </c>
      <c r="M8" s="168">
        <f>M9+M19+M42+M151+M154</f>
        <v>41.5</v>
      </c>
    </row>
    <row r="9" spans="1:13" s="6" customFormat="1" ht="46.5" customHeight="1" hidden="1" thickBot="1">
      <c r="A9" s="155" t="s">
        <v>20</v>
      </c>
      <c r="B9" s="120" t="s">
        <v>19</v>
      </c>
      <c r="C9" s="156" t="s">
        <v>21</v>
      </c>
      <c r="D9" s="156" t="s">
        <v>21</v>
      </c>
      <c r="E9" s="157" t="s">
        <v>22</v>
      </c>
      <c r="F9" s="158"/>
      <c r="G9" s="159"/>
      <c r="H9" s="160">
        <v>961</v>
      </c>
      <c r="I9" s="161">
        <f>I11+I16</f>
        <v>0</v>
      </c>
      <c r="J9" s="161">
        <f>J11+J16</f>
        <v>0</v>
      </c>
      <c r="K9" s="161">
        <f>K11+K16</f>
        <v>0</v>
      </c>
      <c r="L9" s="161">
        <f>L11+L16</f>
        <v>0</v>
      </c>
      <c r="M9" s="162">
        <f>M11+M16</f>
        <v>0</v>
      </c>
    </row>
    <row r="10" spans="1:13" s="6" customFormat="1" ht="30" customHeight="1" hidden="1" thickBot="1">
      <c r="A10" s="13" t="s">
        <v>23</v>
      </c>
      <c r="B10" s="13"/>
      <c r="C10" s="13"/>
      <c r="D10" s="13"/>
      <c r="E10" s="13"/>
      <c r="F10" s="13"/>
      <c r="G10" s="14">
        <v>210</v>
      </c>
      <c r="H10" s="15">
        <f aca="true" t="shared" si="0" ref="H10:H18">$H$9</f>
        <v>961</v>
      </c>
      <c r="I10" s="134">
        <f>I11+I16</f>
        <v>0</v>
      </c>
      <c r="J10" s="134">
        <f>J11+J16</f>
        <v>0</v>
      </c>
      <c r="K10" s="134">
        <f>K11+K16</f>
        <v>0</v>
      </c>
      <c r="L10" s="134">
        <f>L11+L16</f>
        <v>0</v>
      </c>
      <c r="M10" s="134">
        <f>M11+M16</f>
        <v>0</v>
      </c>
    </row>
    <row r="11" spans="1:13" ht="15" hidden="1">
      <c r="A11" s="16" t="s">
        <v>24</v>
      </c>
      <c r="B11" s="17" t="s">
        <v>19</v>
      </c>
      <c r="C11" s="18" t="s">
        <v>21</v>
      </c>
      <c r="D11" s="18" t="s">
        <v>21</v>
      </c>
      <c r="E11" s="18" t="s">
        <v>22</v>
      </c>
      <c r="F11" s="16"/>
      <c r="G11" s="19">
        <v>211</v>
      </c>
      <c r="H11" s="20">
        <f t="shared" si="0"/>
        <v>961</v>
      </c>
      <c r="I11" s="135">
        <f aca="true" t="shared" si="1" ref="I11:I18">SUM(J11:M11)</f>
        <v>0</v>
      </c>
      <c r="J11" s="135">
        <f>SUM(J12:J15)</f>
        <v>0</v>
      </c>
      <c r="K11" s="135">
        <f>SUM(K12:K15)</f>
        <v>0</v>
      </c>
      <c r="L11" s="135">
        <f>SUM(L12:L15)</f>
        <v>0</v>
      </c>
      <c r="M11" s="135">
        <f>SUM(M12:M15)</f>
        <v>0</v>
      </c>
    </row>
    <row r="12" spans="1:13" ht="48" customHeight="1" hidden="1">
      <c r="A12" s="21" t="s">
        <v>25</v>
      </c>
      <c r="B12" s="17" t="s">
        <v>19</v>
      </c>
      <c r="C12" s="22" t="s">
        <v>21</v>
      </c>
      <c r="D12" s="22" t="s">
        <v>21</v>
      </c>
      <c r="E12" s="22" t="s">
        <v>22</v>
      </c>
      <c r="F12" s="21"/>
      <c r="G12" s="19"/>
      <c r="H12" s="23">
        <f t="shared" si="0"/>
        <v>961</v>
      </c>
      <c r="I12" s="136">
        <f t="shared" si="1"/>
        <v>0</v>
      </c>
      <c r="J12" s="137"/>
      <c r="K12" s="137"/>
      <c r="L12" s="137"/>
      <c r="M12" s="137"/>
    </row>
    <row r="13" spans="1:13" ht="15" hidden="1">
      <c r="A13" s="24" t="s">
        <v>26</v>
      </c>
      <c r="B13" s="17" t="s">
        <v>19</v>
      </c>
      <c r="C13" s="18" t="s">
        <v>21</v>
      </c>
      <c r="D13" s="18" t="s">
        <v>21</v>
      </c>
      <c r="E13" s="18" t="s">
        <v>22</v>
      </c>
      <c r="F13" s="24"/>
      <c r="G13" s="25"/>
      <c r="H13" s="23">
        <f t="shared" si="0"/>
        <v>961</v>
      </c>
      <c r="I13" s="136">
        <f t="shared" si="1"/>
        <v>0</v>
      </c>
      <c r="J13" s="137"/>
      <c r="K13" s="137"/>
      <c r="L13" s="137"/>
      <c r="M13" s="137"/>
    </row>
    <row r="14" spans="1:13" ht="15" hidden="1">
      <c r="A14" s="21" t="s">
        <v>27</v>
      </c>
      <c r="B14" s="17" t="s">
        <v>19</v>
      </c>
      <c r="C14" s="18" t="s">
        <v>21</v>
      </c>
      <c r="D14" s="18" t="s">
        <v>21</v>
      </c>
      <c r="E14" s="18" t="s">
        <v>22</v>
      </c>
      <c r="F14" s="21"/>
      <c r="G14" s="19"/>
      <c r="H14" s="23">
        <f t="shared" si="0"/>
        <v>961</v>
      </c>
      <c r="I14" s="136">
        <f t="shared" si="1"/>
        <v>0</v>
      </c>
      <c r="J14" s="137"/>
      <c r="K14" s="137"/>
      <c r="L14" s="137"/>
      <c r="M14" s="137"/>
    </row>
    <row r="15" spans="1:13" ht="15" hidden="1">
      <c r="A15" s="21" t="s">
        <v>28</v>
      </c>
      <c r="B15" s="17" t="s">
        <v>19</v>
      </c>
      <c r="C15" s="18" t="s">
        <v>21</v>
      </c>
      <c r="D15" s="18" t="s">
        <v>21</v>
      </c>
      <c r="E15" s="18" t="s">
        <v>22</v>
      </c>
      <c r="F15" s="21"/>
      <c r="G15" s="19"/>
      <c r="H15" s="23">
        <f t="shared" si="0"/>
        <v>961</v>
      </c>
      <c r="I15" s="136">
        <f t="shared" si="1"/>
        <v>0</v>
      </c>
      <c r="J15" s="137"/>
      <c r="K15" s="137"/>
      <c r="L15" s="137"/>
      <c r="M15" s="137"/>
    </row>
    <row r="16" spans="1:13" ht="15" hidden="1">
      <c r="A16" s="26" t="s">
        <v>29</v>
      </c>
      <c r="B16" s="17" t="s">
        <v>19</v>
      </c>
      <c r="C16" s="18" t="s">
        <v>21</v>
      </c>
      <c r="D16" s="18" t="s">
        <v>21</v>
      </c>
      <c r="E16" s="18" t="s">
        <v>22</v>
      </c>
      <c r="F16" s="26"/>
      <c r="G16" s="25">
        <v>213</v>
      </c>
      <c r="H16" s="27">
        <f t="shared" si="0"/>
        <v>961</v>
      </c>
      <c r="I16" s="136">
        <f t="shared" si="1"/>
        <v>0</v>
      </c>
      <c r="J16" s="135">
        <f>SUM(J17:J18)</f>
        <v>0</v>
      </c>
      <c r="K16" s="135">
        <f>SUM(K17:K18)</f>
        <v>0</v>
      </c>
      <c r="L16" s="135">
        <f>SUM(L17:L18)</f>
        <v>0</v>
      </c>
      <c r="M16" s="135">
        <f>SUM(M17:M18)</f>
        <v>0</v>
      </c>
    </row>
    <row r="17" spans="1:13" ht="15" hidden="1">
      <c r="A17" s="24" t="s">
        <v>30</v>
      </c>
      <c r="B17" s="17" t="s">
        <v>19</v>
      </c>
      <c r="C17" s="18" t="s">
        <v>21</v>
      </c>
      <c r="D17" s="18" t="s">
        <v>21</v>
      </c>
      <c r="E17" s="18" t="s">
        <v>22</v>
      </c>
      <c r="F17" s="21"/>
      <c r="G17" s="19"/>
      <c r="H17" s="23">
        <f t="shared" si="0"/>
        <v>961</v>
      </c>
      <c r="I17" s="136">
        <f t="shared" si="1"/>
        <v>0</v>
      </c>
      <c r="J17" s="137"/>
      <c r="K17" s="137"/>
      <c r="L17" s="137"/>
      <c r="M17" s="137"/>
    </row>
    <row r="18" spans="1:13" ht="15.75" hidden="1" thickBot="1">
      <c r="A18" s="28" t="s">
        <v>31</v>
      </c>
      <c r="B18" s="17" t="s">
        <v>19</v>
      </c>
      <c r="C18" s="18" t="s">
        <v>21</v>
      </c>
      <c r="D18" s="18" t="s">
        <v>21</v>
      </c>
      <c r="E18" s="18" t="s">
        <v>22</v>
      </c>
      <c r="F18" s="29"/>
      <c r="G18" s="30"/>
      <c r="H18" s="31">
        <f t="shared" si="0"/>
        <v>961</v>
      </c>
      <c r="I18" s="138">
        <f t="shared" si="1"/>
        <v>0</v>
      </c>
      <c r="J18" s="139"/>
      <c r="K18" s="139"/>
      <c r="L18" s="139"/>
      <c r="M18" s="139"/>
    </row>
    <row r="19" spans="1:13" ht="60.75" thickBot="1">
      <c r="A19" s="32" t="s">
        <v>32</v>
      </c>
      <c r="B19" s="120" t="s">
        <v>19</v>
      </c>
      <c r="C19" s="33" t="s">
        <v>19</v>
      </c>
      <c r="D19" s="33" t="s">
        <v>19</v>
      </c>
      <c r="E19" s="33" t="s">
        <v>151</v>
      </c>
      <c r="F19" s="32"/>
      <c r="G19" s="11">
        <v>210</v>
      </c>
      <c r="H19" s="12">
        <v>961</v>
      </c>
      <c r="I19" s="132">
        <f>I20+I30+I39</f>
        <v>77.1</v>
      </c>
      <c r="J19" s="140">
        <f>J20+J30+J39</f>
        <v>0</v>
      </c>
      <c r="K19" s="140">
        <f>K20+K30+K39</f>
        <v>0</v>
      </c>
      <c r="L19" s="140">
        <f>L20+L30+L39</f>
        <v>35.599999999999994</v>
      </c>
      <c r="M19" s="140">
        <f>M20+M30+M39</f>
        <v>41.5</v>
      </c>
    </row>
    <row r="20" spans="1:13" ht="27" hidden="1" thickBot="1">
      <c r="A20" s="13" t="s">
        <v>23</v>
      </c>
      <c r="B20" s="13"/>
      <c r="C20" s="34"/>
      <c r="D20" s="34"/>
      <c r="E20" s="34" t="s">
        <v>151</v>
      </c>
      <c r="F20" s="13"/>
      <c r="G20" s="14">
        <v>210</v>
      </c>
      <c r="H20" s="15">
        <f aca="true" t="shared" si="2" ref="H20:H40">$H$19</f>
        <v>961</v>
      </c>
      <c r="I20" s="134">
        <f>I21+I26</f>
        <v>77.1</v>
      </c>
      <c r="J20" s="141">
        <f>J21+J26</f>
        <v>0</v>
      </c>
      <c r="K20" s="141">
        <f>K21+K26</f>
        <v>0</v>
      </c>
      <c r="L20" s="141">
        <f>L21+L26</f>
        <v>35.599999999999994</v>
      </c>
      <c r="M20" s="141">
        <f>M21+M26</f>
        <v>41.5</v>
      </c>
    </row>
    <row r="21" spans="1:13" ht="15">
      <c r="A21" s="26" t="s">
        <v>33</v>
      </c>
      <c r="B21" s="17" t="s">
        <v>19</v>
      </c>
      <c r="C21" s="18" t="s">
        <v>21</v>
      </c>
      <c r="D21" s="18" t="s">
        <v>21</v>
      </c>
      <c r="E21" s="18" t="s">
        <v>151</v>
      </c>
      <c r="F21" s="26"/>
      <c r="G21" s="25">
        <v>212</v>
      </c>
      <c r="H21" s="27">
        <f t="shared" si="2"/>
        <v>961</v>
      </c>
      <c r="I21" s="136">
        <f aca="true" t="shared" si="3" ref="I21:I29">SUM(J21:M21)</f>
        <v>77.1</v>
      </c>
      <c r="J21" s="136">
        <f>SUM(J22:J29)</f>
        <v>0</v>
      </c>
      <c r="K21" s="136">
        <f>SUM(K22:K29)</f>
        <v>0</v>
      </c>
      <c r="L21" s="136">
        <f>SUM(L22:L29)</f>
        <v>35.599999999999994</v>
      </c>
      <c r="M21" s="136">
        <f>SUM(M22:M29)</f>
        <v>41.5</v>
      </c>
    </row>
    <row r="22" spans="1:13" ht="15" hidden="1">
      <c r="A22" s="24" t="s">
        <v>34</v>
      </c>
      <c r="B22" s="21">
        <v>940</v>
      </c>
      <c r="C22" s="35" t="s">
        <v>35</v>
      </c>
      <c r="D22" s="35" t="s">
        <v>36</v>
      </c>
      <c r="E22" s="35" t="s">
        <v>151</v>
      </c>
      <c r="F22" s="24"/>
      <c r="G22" s="25"/>
      <c r="H22" s="23">
        <f t="shared" si="2"/>
        <v>961</v>
      </c>
      <c r="I22" s="136">
        <f t="shared" si="3"/>
        <v>0</v>
      </c>
      <c r="J22" s="137"/>
      <c r="K22" s="137"/>
      <c r="L22" s="137"/>
      <c r="M22" s="137"/>
    </row>
    <row r="23" spans="1:13" ht="15" hidden="1">
      <c r="A23" s="24" t="s">
        <v>38</v>
      </c>
      <c r="B23" s="17" t="s">
        <v>19</v>
      </c>
      <c r="C23" s="18" t="s">
        <v>21</v>
      </c>
      <c r="D23" s="18" t="s">
        <v>21</v>
      </c>
      <c r="E23" s="18" t="s">
        <v>151</v>
      </c>
      <c r="F23" s="24"/>
      <c r="G23" s="25"/>
      <c r="H23" s="23">
        <f t="shared" si="2"/>
        <v>961</v>
      </c>
      <c r="I23" s="136">
        <f t="shared" si="3"/>
        <v>0</v>
      </c>
      <c r="J23" s="137"/>
      <c r="K23" s="137"/>
      <c r="L23" s="137"/>
      <c r="M23" s="137"/>
    </row>
    <row r="24" spans="1:13" ht="15" hidden="1">
      <c r="A24" s="21" t="s">
        <v>39</v>
      </c>
      <c r="B24" s="17" t="s">
        <v>19</v>
      </c>
      <c r="C24" s="18" t="s">
        <v>21</v>
      </c>
      <c r="D24" s="18" t="s">
        <v>21</v>
      </c>
      <c r="E24" s="18" t="s">
        <v>151</v>
      </c>
      <c r="F24" s="21"/>
      <c r="G24" s="19"/>
      <c r="H24" s="23">
        <f t="shared" si="2"/>
        <v>961</v>
      </c>
      <c r="I24" s="136">
        <f t="shared" si="3"/>
        <v>0</v>
      </c>
      <c r="J24" s="137"/>
      <c r="K24" s="137"/>
      <c r="L24" s="137"/>
      <c r="M24" s="137"/>
    </row>
    <row r="25" spans="1:13" ht="15" hidden="1">
      <c r="A25" s="21" t="s">
        <v>40</v>
      </c>
      <c r="B25" s="17" t="s">
        <v>19</v>
      </c>
      <c r="C25" s="18" t="s">
        <v>21</v>
      </c>
      <c r="D25" s="18" t="s">
        <v>21</v>
      </c>
      <c r="E25" s="18" t="s">
        <v>151</v>
      </c>
      <c r="F25" s="21"/>
      <c r="G25" s="25"/>
      <c r="H25" s="23">
        <f t="shared" si="2"/>
        <v>961</v>
      </c>
      <c r="I25" s="136">
        <f t="shared" si="3"/>
        <v>0</v>
      </c>
      <c r="J25" s="137"/>
      <c r="K25" s="137"/>
      <c r="L25" s="137"/>
      <c r="M25" s="137"/>
    </row>
    <row r="26" spans="1:13" ht="25.5" hidden="1">
      <c r="A26" s="24" t="s">
        <v>41</v>
      </c>
      <c r="B26" s="17" t="s">
        <v>19</v>
      </c>
      <c r="C26" s="18" t="s">
        <v>21</v>
      </c>
      <c r="D26" s="18" t="s">
        <v>21</v>
      </c>
      <c r="E26" s="18" t="s">
        <v>151</v>
      </c>
      <c r="F26" s="24"/>
      <c r="G26" s="25"/>
      <c r="H26" s="23">
        <f t="shared" si="2"/>
        <v>961</v>
      </c>
      <c r="I26" s="136">
        <f t="shared" si="3"/>
        <v>0</v>
      </c>
      <c r="J26" s="137"/>
      <c r="K26" s="137"/>
      <c r="L26" s="137"/>
      <c r="M26" s="137"/>
    </row>
    <row r="27" spans="1:13" ht="15">
      <c r="A27" s="24" t="s">
        <v>42</v>
      </c>
      <c r="B27" s="17" t="s">
        <v>19</v>
      </c>
      <c r="C27" s="18" t="s">
        <v>21</v>
      </c>
      <c r="D27" s="18" t="s">
        <v>21</v>
      </c>
      <c r="E27" s="18" t="s">
        <v>151</v>
      </c>
      <c r="F27" s="24"/>
      <c r="G27" s="25"/>
      <c r="H27" s="23">
        <f t="shared" si="2"/>
        <v>961</v>
      </c>
      <c r="I27" s="136">
        <f t="shared" si="3"/>
        <v>77.1</v>
      </c>
      <c r="J27" s="137">
        <v>0</v>
      </c>
      <c r="K27" s="137">
        <v>0</v>
      </c>
      <c r="L27" s="137">
        <f>61.1-11.3-14.2</f>
        <v>35.599999999999994</v>
      </c>
      <c r="M27" s="137">
        <f>61.1-11.4-8.2</f>
        <v>41.5</v>
      </c>
    </row>
    <row r="28" spans="1:13" ht="15" hidden="1">
      <c r="A28" s="24" t="s">
        <v>43</v>
      </c>
      <c r="B28" s="17" t="s">
        <v>19</v>
      </c>
      <c r="C28" s="18" t="s">
        <v>21</v>
      </c>
      <c r="D28" s="18" t="s">
        <v>21</v>
      </c>
      <c r="E28" s="18" t="s">
        <v>151</v>
      </c>
      <c r="F28" s="24"/>
      <c r="G28" s="25"/>
      <c r="H28" s="23">
        <f t="shared" si="2"/>
        <v>961</v>
      </c>
      <c r="I28" s="136">
        <f t="shared" si="3"/>
        <v>0</v>
      </c>
      <c r="J28" s="137"/>
      <c r="K28" s="137"/>
      <c r="L28" s="137"/>
      <c r="M28" s="137"/>
    </row>
    <row r="29" spans="1:13" ht="15.75" hidden="1" thickBot="1">
      <c r="A29" s="24" t="s">
        <v>44</v>
      </c>
      <c r="B29" s="36" t="s">
        <v>19</v>
      </c>
      <c r="C29" s="37" t="s">
        <v>21</v>
      </c>
      <c r="D29" s="37" t="s">
        <v>21</v>
      </c>
      <c r="E29" s="37" t="s">
        <v>151</v>
      </c>
      <c r="F29" s="21"/>
      <c r="G29" s="19"/>
      <c r="H29" s="23">
        <f t="shared" si="2"/>
        <v>961</v>
      </c>
      <c r="I29" s="136">
        <f t="shared" si="3"/>
        <v>0</v>
      </c>
      <c r="J29" s="137"/>
      <c r="K29" s="137"/>
      <c r="L29" s="137"/>
      <c r="M29" s="137"/>
    </row>
    <row r="30" spans="1:13" ht="15.75" hidden="1" thickBot="1">
      <c r="A30" s="38" t="s">
        <v>45</v>
      </c>
      <c r="B30" s="39" t="s">
        <v>19</v>
      </c>
      <c r="C30" s="40" t="s">
        <v>21</v>
      </c>
      <c r="D30" s="40" t="s">
        <v>21</v>
      </c>
      <c r="E30" s="41" t="s">
        <v>151</v>
      </c>
      <c r="F30" s="42"/>
      <c r="G30" s="14">
        <v>220</v>
      </c>
      <c r="H30" s="15">
        <f t="shared" si="2"/>
        <v>961</v>
      </c>
      <c r="I30" s="134">
        <f>I31+I33+I35</f>
        <v>0</v>
      </c>
      <c r="J30" s="134">
        <f>J31+J33+J35</f>
        <v>0</v>
      </c>
      <c r="K30" s="134">
        <f>K31+K33+K35</f>
        <v>0</v>
      </c>
      <c r="L30" s="134">
        <f>L31+L33+L35</f>
        <v>0</v>
      </c>
      <c r="M30" s="134">
        <f>M31+M33+M35</f>
        <v>0</v>
      </c>
    </row>
    <row r="31" spans="1:13" ht="15" hidden="1">
      <c r="A31" s="16" t="s">
        <v>46</v>
      </c>
      <c r="B31" s="17" t="s">
        <v>19</v>
      </c>
      <c r="C31" s="18" t="s">
        <v>21</v>
      </c>
      <c r="D31" s="18" t="s">
        <v>21</v>
      </c>
      <c r="E31" s="18" t="s">
        <v>151</v>
      </c>
      <c r="F31" s="16"/>
      <c r="G31" s="25">
        <v>222</v>
      </c>
      <c r="H31" s="27">
        <f t="shared" si="2"/>
        <v>961</v>
      </c>
      <c r="I31" s="136">
        <f>I32</f>
        <v>0</v>
      </c>
      <c r="J31" s="136">
        <f>J32</f>
        <v>0</v>
      </c>
      <c r="K31" s="136">
        <f>K32</f>
        <v>0</v>
      </c>
      <c r="L31" s="136">
        <f>L32</f>
        <v>0</v>
      </c>
      <c r="M31" s="136">
        <f>M32</f>
        <v>0</v>
      </c>
    </row>
    <row r="32" spans="1:13" ht="15" hidden="1">
      <c r="A32" s="24" t="s">
        <v>47</v>
      </c>
      <c r="B32" s="17" t="s">
        <v>19</v>
      </c>
      <c r="C32" s="18" t="s">
        <v>21</v>
      </c>
      <c r="D32" s="18" t="s">
        <v>21</v>
      </c>
      <c r="E32" s="18" t="s">
        <v>151</v>
      </c>
      <c r="F32" s="21"/>
      <c r="G32" s="25"/>
      <c r="H32" s="23">
        <f t="shared" si="2"/>
        <v>961</v>
      </c>
      <c r="I32" s="136">
        <f>SUM(J32:M32)</f>
        <v>0</v>
      </c>
      <c r="J32" s="137"/>
      <c r="K32" s="137"/>
      <c r="L32" s="137"/>
      <c r="M32" s="137"/>
    </row>
    <row r="33" spans="1:13" ht="15" hidden="1">
      <c r="A33" s="26" t="s">
        <v>48</v>
      </c>
      <c r="B33" s="17" t="s">
        <v>19</v>
      </c>
      <c r="C33" s="18" t="s">
        <v>21</v>
      </c>
      <c r="D33" s="18" t="s">
        <v>21</v>
      </c>
      <c r="E33" s="18" t="s">
        <v>151</v>
      </c>
      <c r="F33" s="26"/>
      <c r="G33" s="25">
        <v>226</v>
      </c>
      <c r="H33" s="27">
        <f t="shared" si="2"/>
        <v>961</v>
      </c>
      <c r="I33" s="136">
        <f>I34</f>
        <v>0</v>
      </c>
      <c r="J33" s="136">
        <f>J34</f>
        <v>0</v>
      </c>
      <c r="K33" s="136">
        <f>K34</f>
        <v>0</v>
      </c>
      <c r="L33" s="136">
        <f>L34</f>
        <v>0</v>
      </c>
      <c r="M33" s="136">
        <f>M34</f>
        <v>0</v>
      </c>
    </row>
    <row r="34" spans="1:13" ht="15" hidden="1">
      <c r="A34" s="24" t="s">
        <v>49</v>
      </c>
      <c r="B34" s="17" t="s">
        <v>19</v>
      </c>
      <c r="C34" s="18" t="s">
        <v>21</v>
      </c>
      <c r="D34" s="18" t="s">
        <v>21</v>
      </c>
      <c r="E34" s="18" t="s">
        <v>151</v>
      </c>
      <c r="F34" s="24"/>
      <c r="G34" s="25"/>
      <c r="H34" s="23">
        <f t="shared" si="2"/>
        <v>961</v>
      </c>
      <c r="I34" s="136">
        <f>SUM(J34:M34)</f>
        <v>0</v>
      </c>
      <c r="J34" s="137">
        <v>0</v>
      </c>
      <c r="K34" s="137">
        <v>0</v>
      </c>
      <c r="L34" s="137">
        <v>0</v>
      </c>
      <c r="M34" s="137">
        <v>0</v>
      </c>
    </row>
    <row r="35" spans="1:13" ht="15" hidden="1">
      <c r="A35" s="16" t="s">
        <v>50</v>
      </c>
      <c r="B35" s="17" t="s">
        <v>19</v>
      </c>
      <c r="C35" s="18" t="s">
        <v>21</v>
      </c>
      <c r="D35" s="18" t="s">
        <v>21</v>
      </c>
      <c r="E35" s="18" t="s">
        <v>151</v>
      </c>
      <c r="F35" s="16"/>
      <c r="G35" s="25">
        <v>262</v>
      </c>
      <c r="H35" s="27">
        <f t="shared" si="2"/>
        <v>961</v>
      </c>
      <c r="I35" s="136">
        <f>SUM(J35:M35)</f>
        <v>0</v>
      </c>
      <c r="J35" s="136">
        <f>SUM(J36:J40)</f>
        <v>0</v>
      </c>
      <c r="K35" s="136">
        <f>SUM(K36:K40)</f>
        <v>0</v>
      </c>
      <c r="L35" s="136">
        <f>SUM(L36:L40)</f>
        <v>0</v>
      </c>
      <c r="M35" s="136">
        <f>SUM(M36:M40)</f>
        <v>0</v>
      </c>
    </row>
    <row r="36" spans="1:13" ht="15" hidden="1">
      <c r="A36" s="21" t="s">
        <v>51</v>
      </c>
      <c r="B36" s="17" t="s">
        <v>19</v>
      </c>
      <c r="C36" s="18" t="s">
        <v>21</v>
      </c>
      <c r="D36" s="18" t="s">
        <v>21</v>
      </c>
      <c r="E36" s="18" t="s">
        <v>151</v>
      </c>
      <c r="F36" s="21"/>
      <c r="G36" s="19"/>
      <c r="H36" s="23">
        <f t="shared" si="2"/>
        <v>961</v>
      </c>
      <c r="I36" s="136">
        <f>SUM(J36:M36)</f>
        <v>0</v>
      </c>
      <c r="J36" s="137"/>
      <c r="K36" s="137"/>
      <c r="L36" s="137"/>
      <c r="M36" s="137"/>
    </row>
    <row r="37" spans="1:13" ht="15" hidden="1">
      <c r="A37" s="24" t="s">
        <v>52</v>
      </c>
      <c r="B37" s="17" t="s">
        <v>19</v>
      </c>
      <c r="C37" s="18" t="s">
        <v>21</v>
      </c>
      <c r="D37" s="18" t="s">
        <v>21</v>
      </c>
      <c r="E37" s="18" t="s">
        <v>151</v>
      </c>
      <c r="F37" s="24"/>
      <c r="G37" s="25"/>
      <c r="H37" s="23">
        <f t="shared" si="2"/>
        <v>961</v>
      </c>
      <c r="I37" s="136">
        <f>SUM(J37:M37)</f>
        <v>0</v>
      </c>
      <c r="J37" s="137"/>
      <c r="K37" s="137"/>
      <c r="L37" s="137"/>
      <c r="M37" s="137"/>
    </row>
    <row r="38" spans="1:13" ht="15.75" hidden="1" thickBot="1">
      <c r="A38" s="21" t="s">
        <v>53</v>
      </c>
      <c r="B38" s="17" t="s">
        <v>19</v>
      </c>
      <c r="C38" s="18" t="s">
        <v>21</v>
      </c>
      <c r="D38" s="18" t="s">
        <v>21</v>
      </c>
      <c r="E38" s="18" t="s">
        <v>151</v>
      </c>
      <c r="F38" s="21"/>
      <c r="G38" s="19"/>
      <c r="H38" s="23">
        <f t="shared" si="2"/>
        <v>961</v>
      </c>
      <c r="I38" s="136">
        <f>SUM(J38:M38)</f>
        <v>0</v>
      </c>
      <c r="J38" s="137"/>
      <c r="K38" s="137"/>
      <c r="L38" s="137"/>
      <c r="M38" s="137"/>
    </row>
    <row r="39" spans="1:13" ht="15.75" hidden="1" thickBot="1">
      <c r="A39" s="38" t="s">
        <v>54</v>
      </c>
      <c r="B39" s="17" t="s">
        <v>19</v>
      </c>
      <c r="C39" s="18" t="s">
        <v>21</v>
      </c>
      <c r="D39" s="18" t="s">
        <v>21</v>
      </c>
      <c r="E39" s="18" t="s">
        <v>151</v>
      </c>
      <c r="F39" s="42"/>
      <c r="G39" s="14">
        <v>290</v>
      </c>
      <c r="H39" s="15">
        <f t="shared" si="2"/>
        <v>961</v>
      </c>
      <c r="I39" s="134">
        <f>I40</f>
        <v>0</v>
      </c>
      <c r="J39" s="134">
        <f>J40</f>
        <v>0</v>
      </c>
      <c r="K39" s="134">
        <f>K40</f>
        <v>0</v>
      </c>
      <c r="L39" s="134">
        <f>L40</f>
        <v>0</v>
      </c>
      <c r="M39" s="134">
        <f>M40</f>
        <v>0</v>
      </c>
    </row>
    <row r="40" spans="1:13" ht="26.25" hidden="1" thickBot="1">
      <c r="A40" s="43" t="s">
        <v>55</v>
      </c>
      <c r="B40" s="17" t="s">
        <v>19</v>
      </c>
      <c r="C40" s="18" t="s">
        <v>21</v>
      </c>
      <c r="D40" s="18" t="s">
        <v>21</v>
      </c>
      <c r="E40" s="18" t="s">
        <v>151</v>
      </c>
      <c r="F40" s="43"/>
      <c r="G40" s="44"/>
      <c r="H40" s="31">
        <f t="shared" si="2"/>
        <v>961</v>
      </c>
      <c r="I40" s="138">
        <v>0</v>
      </c>
      <c r="J40" s="142"/>
      <c r="K40" s="142"/>
      <c r="L40" s="142"/>
      <c r="M40" s="142"/>
    </row>
    <row r="41" spans="1:13" ht="45.75" hidden="1" thickBot="1">
      <c r="A41" s="7" t="s">
        <v>56</v>
      </c>
      <c r="B41" s="120" t="s">
        <v>19</v>
      </c>
      <c r="C41" s="33" t="s">
        <v>19</v>
      </c>
      <c r="D41" s="33" t="s">
        <v>19</v>
      </c>
      <c r="E41" s="33" t="s">
        <v>151</v>
      </c>
      <c r="F41" s="32"/>
      <c r="G41" s="45"/>
      <c r="H41" s="46">
        <v>961</v>
      </c>
      <c r="I41" s="132">
        <f>I43+I126+I136+I140+I144</f>
        <v>0</v>
      </c>
      <c r="J41" s="132">
        <f>J42</f>
        <v>0</v>
      </c>
      <c r="K41" s="132">
        <f>K42</f>
        <v>0</v>
      </c>
      <c r="L41" s="132">
        <f>L42</f>
        <v>0</v>
      </c>
      <c r="M41" s="132">
        <f>M42</f>
        <v>0</v>
      </c>
    </row>
    <row r="42" spans="1:13" ht="45.75" hidden="1" thickBot="1">
      <c r="A42" s="47" t="s">
        <v>56</v>
      </c>
      <c r="B42" s="121" t="s">
        <v>19</v>
      </c>
      <c r="C42" s="33" t="s">
        <v>19</v>
      </c>
      <c r="D42" s="33" t="s">
        <v>19</v>
      </c>
      <c r="E42" s="33" t="s">
        <v>151</v>
      </c>
      <c r="F42" s="50"/>
      <c r="G42" s="51"/>
      <c r="H42" s="52">
        <v>961</v>
      </c>
      <c r="I42" s="143">
        <f>M42+L42+K42+J42</f>
        <v>0</v>
      </c>
      <c r="J42" s="143">
        <f>J43+J126</f>
        <v>0</v>
      </c>
      <c r="K42" s="143">
        <f>K43+K126</f>
        <v>0</v>
      </c>
      <c r="L42" s="143">
        <f>L43+L126</f>
        <v>0</v>
      </c>
      <c r="M42" s="143">
        <f>M43+M126</f>
        <v>0</v>
      </c>
    </row>
    <row r="43" spans="1:13" ht="17.25" hidden="1" thickBot="1">
      <c r="A43" s="53" t="s">
        <v>57</v>
      </c>
      <c r="B43" s="54" t="s">
        <v>19</v>
      </c>
      <c r="C43" s="40" t="s">
        <v>21</v>
      </c>
      <c r="D43" s="40" t="s">
        <v>21</v>
      </c>
      <c r="E43" s="40" t="s">
        <v>151</v>
      </c>
      <c r="F43" s="55"/>
      <c r="G43" s="14">
        <v>200</v>
      </c>
      <c r="H43" s="15">
        <f aca="true" t="shared" si="4" ref="H43:H74">$H$41</f>
        <v>961</v>
      </c>
      <c r="I43" s="134">
        <f>SUM(J43:M43)</f>
        <v>0</v>
      </c>
      <c r="J43" s="134">
        <f>J44+J120</f>
        <v>0</v>
      </c>
      <c r="K43" s="134">
        <f>K44+K120</f>
        <v>0</v>
      </c>
      <c r="L43" s="134">
        <f>L44+L120</f>
        <v>0</v>
      </c>
      <c r="M43" s="134">
        <f>M44+M120</f>
        <v>0</v>
      </c>
    </row>
    <row r="44" spans="1:13" ht="27.75" customHeight="1" hidden="1" thickBot="1">
      <c r="A44" s="56" t="s">
        <v>45</v>
      </c>
      <c r="B44" s="54" t="s">
        <v>19</v>
      </c>
      <c r="C44" s="40" t="s">
        <v>21</v>
      </c>
      <c r="D44" s="40" t="s">
        <v>21</v>
      </c>
      <c r="E44" s="40" t="s">
        <v>151</v>
      </c>
      <c r="F44" s="42"/>
      <c r="G44" s="14">
        <v>220</v>
      </c>
      <c r="H44" s="15">
        <f t="shared" si="4"/>
        <v>961</v>
      </c>
      <c r="I44" s="134">
        <f>SUM(J44:M44)</f>
        <v>0</v>
      </c>
      <c r="J44" s="134">
        <f>J45+J48+J51+J55+J62</f>
        <v>0</v>
      </c>
      <c r="K44" s="134">
        <f>K45+K48+K51+K55+K62</f>
        <v>0</v>
      </c>
      <c r="L44" s="134">
        <f>L45+L48+L51+L55+L62</f>
        <v>0</v>
      </c>
      <c r="M44" s="134">
        <f>M45+M48+M51+M55+M62</f>
        <v>0</v>
      </c>
    </row>
    <row r="45" spans="1:13" ht="28.5" customHeight="1" hidden="1" thickBot="1">
      <c r="A45" s="57" t="s">
        <v>58</v>
      </c>
      <c r="B45" s="54" t="s">
        <v>19</v>
      </c>
      <c r="C45" s="58" t="s">
        <v>21</v>
      </c>
      <c r="D45" s="58" t="s">
        <v>21</v>
      </c>
      <c r="E45" s="58" t="s">
        <v>151</v>
      </c>
      <c r="F45" s="59"/>
      <c r="G45" s="60">
        <v>221</v>
      </c>
      <c r="H45" s="61">
        <f t="shared" si="4"/>
        <v>961</v>
      </c>
      <c r="I45" s="144">
        <f>SUM(J45:M45)</f>
        <v>0</v>
      </c>
      <c r="J45" s="144">
        <f>SUM(J46:J47)</f>
        <v>0</v>
      </c>
      <c r="K45" s="144">
        <f>SUM(K46:K47)</f>
        <v>0</v>
      </c>
      <c r="L45" s="144">
        <f>SUM(L46:L47)</f>
        <v>0</v>
      </c>
      <c r="M45" s="145">
        <f>SUM(M46:M47)</f>
        <v>0</v>
      </c>
    </row>
    <row r="46" spans="1:13" ht="15" hidden="1">
      <c r="A46" s="21" t="s">
        <v>58</v>
      </c>
      <c r="B46" s="17" t="s">
        <v>19</v>
      </c>
      <c r="C46" s="18" t="s">
        <v>21</v>
      </c>
      <c r="D46" s="18" t="s">
        <v>21</v>
      </c>
      <c r="E46" s="18" t="s">
        <v>151</v>
      </c>
      <c r="F46" s="21"/>
      <c r="G46" s="19"/>
      <c r="H46" s="62">
        <f t="shared" si="4"/>
        <v>961</v>
      </c>
      <c r="I46" s="135">
        <f>SUM(J46:M46)</f>
        <v>0</v>
      </c>
      <c r="J46" s="137"/>
      <c r="K46" s="137"/>
      <c r="L46" s="137"/>
      <c r="M46" s="137"/>
    </row>
    <row r="47" spans="1:13" ht="15.75" hidden="1" thickBot="1">
      <c r="A47" s="28" t="s">
        <v>59</v>
      </c>
      <c r="B47" s="48" t="s">
        <v>19</v>
      </c>
      <c r="C47" s="49" t="s">
        <v>21</v>
      </c>
      <c r="D47" s="49" t="s">
        <v>21</v>
      </c>
      <c r="E47" s="49" t="s">
        <v>151</v>
      </c>
      <c r="F47" s="29"/>
      <c r="G47" s="30"/>
      <c r="H47" s="31">
        <f t="shared" si="4"/>
        <v>961</v>
      </c>
      <c r="I47" s="138">
        <f>SUM(J47:M47)</f>
        <v>0</v>
      </c>
      <c r="J47" s="142">
        <v>0</v>
      </c>
      <c r="K47" s="142">
        <v>0</v>
      </c>
      <c r="L47" s="142">
        <v>0</v>
      </c>
      <c r="M47" s="142">
        <v>0</v>
      </c>
    </row>
    <row r="48" spans="1:13" ht="15.75" hidden="1" thickBot="1">
      <c r="A48" s="57" t="s">
        <v>46</v>
      </c>
      <c r="B48" s="54" t="s">
        <v>19</v>
      </c>
      <c r="C48" s="40" t="s">
        <v>21</v>
      </c>
      <c r="D48" s="40" t="s">
        <v>21</v>
      </c>
      <c r="E48" s="40" t="s">
        <v>151</v>
      </c>
      <c r="F48" s="59"/>
      <c r="G48" s="60">
        <v>222</v>
      </c>
      <c r="H48" s="61">
        <f t="shared" si="4"/>
        <v>961</v>
      </c>
      <c r="I48" s="144">
        <f>I49+I50</f>
        <v>0</v>
      </c>
      <c r="J48" s="144">
        <f>J49+J50</f>
        <v>0</v>
      </c>
      <c r="K48" s="144">
        <f>K49+K50</f>
        <v>0</v>
      </c>
      <c r="L48" s="144">
        <f>L49+L50</f>
        <v>0</v>
      </c>
      <c r="M48" s="145">
        <f>M49+M50</f>
        <v>0</v>
      </c>
    </row>
    <row r="49" spans="1:13" ht="15" hidden="1">
      <c r="A49" s="29" t="s">
        <v>60</v>
      </c>
      <c r="B49" s="48" t="s">
        <v>19</v>
      </c>
      <c r="C49" s="49" t="s">
        <v>21</v>
      </c>
      <c r="D49" s="49" t="s">
        <v>21</v>
      </c>
      <c r="E49" s="49" t="s">
        <v>151</v>
      </c>
      <c r="F49" s="29"/>
      <c r="G49" s="30"/>
      <c r="H49" s="63">
        <f t="shared" si="4"/>
        <v>961</v>
      </c>
      <c r="I49" s="146">
        <f aca="true" t="shared" si="5" ref="I49:I80">SUM(J49:M49)</f>
        <v>0</v>
      </c>
      <c r="J49" s="142"/>
      <c r="K49" s="142"/>
      <c r="L49" s="142"/>
      <c r="M49" s="142"/>
    </row>
    <row r="50" spans="1:13" ht="15.75" hidden="1" thickBot="1">
      <c r="A50" s="29" t="s">
        <v>150</v>
      </c>
      <c r="B50" s="48" t="s">
        <v>19</v>
      </c>
      <c r="C50" s="49" t="s">
        <v>21</v>
      </c>
      <c r="D50" s="49" t="s">
        <v>21</v>
      </c>
      <c r="E50" s="49" t="s">
        <v>151</v>
      </c>
      <c r="F50" s="29"/>
      <c r="G50" s="30"/>
      <c r="H50" s="63">
        <f t="shared" si="4"/>
        <v>961</v>
      </c>
      <c r="I50" s="146">
        <f t="shared" si="5"/>
        <v>0</v>
      </c>
      <c r="J50" s="142"/>
      <c r="K50" s="142"/>
      <c r="L50" s="142"/>
      <c r="M50" s="142"/>
    </row>
    <row r="51" spans="1:13" ht="15.75" hidden="1" thickBot="1">
      <c r="A51" s="57" t="s">
        <v>61</v>
      </c>
      <c r="B51" s="54" t="s">
        <v>19</v>
      </c>
      <c r="C51" s="40" t="s">
        <v>21</v>
      </c>
      <c r="D51" s="40" t="s">
        <v>21</v>
      </c>
      <c r="E51" s="40" t="s">
        <v>151</v>
      </c>
      <c r="F51" s="59"/>
      <c r="G51" s="60">
        <v>223</v>
      </c>
      <c r="H51" s="61">
        <f t="shared" si="4"/>
        <v>961</v>
      </c>
      <c r="I51" s="144">
        <f t="shared" si="5"/>
        <v>0</v>
      </c>
      <c r="J51" s="144">
        <f>SUM(J52:J53)</f>
        <v>0</v>
      </c>
      <c r="K51" s="144">
        <f>SUM(K52:K53)</f>
        <v>0</v>
      </c>
      <c r="L51" s="144">
        <f>SUM(L52:L53)</f>
        <v>0</v>
      </c>
      <c r="M51" s="145">
        <f>SUM(M52:M53)</f>
        <v>0</v>
      </c>
    </row>
    <row r="52" spans="1:16" ht="25.5" hidden="1">
      <c r="A52" s="64" t="s">
        <v>62</v>
      </c>
      <c r="B52" s="17" t="s">
        <v>19</v>
      </c>
      <c r="C52" s="22" t="s">
        <v>21</v>
      </c>
      <c r="D52" s="22" t="s">
        <v>21</v>
      </c>
      <c r="E52" s="22" t="s">
        <v>151</v>
      </c>
      <c r="F52" s="64"/>
      <c r="G52" s="19"/>
      <c r="H52" s="62">
        <f t="shared" si="4"/>
        <v>961</v>
      </c>
      <c r="I52" s="135">
        <f t="shared" si="5"/>
        <v>0</v>
      </c>
      <c r="J52" s="137"/>
      <c r="K52" s="137"/>
      <c r="L52" s="137"/>
      <c r="M52" s="137"/>
      <c r="P52" s="154"/>
    </row>
    <row r="53" spans="1:13" ht="15" hidden="1">
      <c r="A53" s="24" t="s">
        <v>63</v>
      </c>
      <c r="B53" s="17" t="s">
        <v>19</v>
      </c>
      <c r="C53" s="18" t="s">
        <v>21</v>
      </c>
      <c r="D53" s="18" t="s">
        <v>21</v>
      </c>
      <c r="E53" s="18" t="s">
        <v>151</v>
      </c>
      <c r="F53" s="21"/>
      <c r="G53" s="19"/>
      <c r="H53" s="23">
        <f t="shared" si="4"/>
        <v>961</v>
      </c>
      <c r="I53" s="136">
        <f t="shared" si="5"/>
        <v>0</v>
      </c>
      <c r="J53" s="137"/>
      <c r="K53" s="137"/>
      <c r="L53" s="137"/>
      <c r="M53" s="137"/>
    </row>
    <row r="54" spans="1:13" ht="15.75" hidden="1" thickBot="1">
      <c r="A54" s="65" t="s">
        <v>64</v>
      </c>
      <c r="B54" s="48" t="s">
        <v>19</v>
      </c>
      <c r="C54" s="49" t="s">
        <v>21</v>
      </c>
      <c r="D54" s="49" t="s">
        <v>21</v>
      </c>
      <c r="E54" s="49" t="s">
        <v>151</v>
      </c>
      <c r="F54" s="65"/>
      <c r="G54" s="44">
        <v>224</v>
      </c>
      <c r="H54" s="66">
        <f t="shared" si="4"/>
        <v>961</v>
      </c>
      <c r="I54" s="138">
        <f t="shared" si="5"/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ht="15.75" hidden="1" thickBot="1">
      <c r="A55" s="57" t="s">
        <v>65</v>
      </c>
      <c r="B55" s="54" t="s">
        <v>19</v>
      </c>
      <c r="C55" s="40" t="s">
        <v>21</v>
      </c>
      <c r="D55" s="40" t="s">
        <v>21</v>
      </c>
      <c r="E55" s="40" t="s">
        <v>151</v>
      </c>
      <c r="F55" s="59"/>
      <c r="G55" s="60">
        <v>225</v>
      </c>
      <c r="H55" s="61">
        <f t="shared" si="4"/>
        <v>961</v>
      </c>
      <c r="I55" s="144">
        <f t="shared" si="5"/>
        <v>0</v>
      </c>
      <c r="J55" s="144">
        <f>SUM(J56:J61)</f>
        <v>0</v>
      </c>
      <c r="K55" s="144">
        <f>SUM(K56:K61)</f>
        <v>0</v>
      </c>
      <c r="L55" s="144">
        <f>SUM(L56:L61)</f>
        <v>0</v>
      </c>
      <c r="M55" s="145">
        <f>SUM(M56:M61)</f>
        <v>0</v>
      </c>
    </row>
    <row r="56" spans="1:13" ht="25.5" hidden="1">
      <c r="A56" s="21" t="s">
        <v>66</v>
      </c>
      <c r="B56" s="17" t="s">
        <v>19</v>
      </c>
      <c r="C56" s="18" t="s">
        <v>21</v>
      </c>
      <c r="D56" s="18" t="s">
        <v>21</v>
      </c>
      <c r="E56" s="18" t="s">
        <v>151</v>
      </c>
      <c r="F56" s="21"/>
      <c r="G56" s="19"/>
      <c r="H56" s="62">
        <f t="shared" si="4"/>
        <v>961</v>
      </c>
      <c r="I56" s="135">
        <f t="shared" si="5"/>
        <v>0</v>
      </c>
      <c r="J56" s="137">
        <v>0</v>
      </c>
      <c r="K56" s="137">
        <v>0</v>
      </c>
      <c r="L56" s="137">
        <v>0</v>
      </c>
      <c r="M56" s="137">
        <v>0</v>
      </c>
    </row>
    <row r="57" spans="1:13" ht="15" hidden="1">
      <c r="A57" s="24" t="s">
        <v>67</v>
      </c>
      <c r="B57" s="17" t="s">
        <v>19</v>
      </c>
      <c r="C57" s="18" t="s">
        <v>21</v>
      </c>
      <c r="D57" s="18" t="s">
        <v>21</v>
      </c>
      <c r="E57" s="18" t="s">
        <v>151</v>
      </c>
      <c r="F57" s="24"/>
      <c r="G57" s="25"/>
      <c r="H57" s="23">
        <f t="shared" si="4"/>
        <v>961</v>
      </c>
      <c r="I57" s="136">
        <f t="shared" si="5"/>
        <v>0</v>
      </c>
      <c r="J57" s="137"/>
      <c r="K57" s="137"/>
      <c r="L57" s="137"/>
      <c r="M57" s="137"/>
    </row>
    <row r="58" spans="1:13" ht="15" hidden="1">
      <c r="A58" s="24" t="s">
        <v>148</v>
      </c>
      <c r="B58" s="17" t="s">
        <v>19</v>
      </c>
      <c r="C58" s="18" t="s">
        <v>21</v>
      </c>
      <c r="D58" s="18" t="s">
        <v>21</v>
      </c>
      <c r="E58" s="18" t="s">
        <v>151</v>
      </c>
      <c r="F58" s="24"/>
      <c r="G58" s="25"/>
      <c r="H58" s="23">
        <f t="shared" si="4"/>
        <v>961</v>
      </c>
      <c r="I58" s="136">
        <f t="shared" si="5"/>
        <v>0</v>
      </c>
      <c r="J58" s="137"/>
      <c r="K58" s="137"/>
      <c r="L58" s="137"/>
      <c r="M58" s="137"/>
    </row>
    <row r="59" spans="1:13" ht="15" hidden="1">
      <c r="A59" s="24" t="s">
        <v>68</v>
      </c>
      <c r="B59" s="17" t="s">
        <v>19</v>
      </c>
      <c r="C59" s="18" t="s">
        <v>21</v>
      </c>
      <c r="D59" s="18" t="s">
        <v>21</v>
      </c>
      <c r="E59" s="18" t="s">
        <v>151</v>
      </c>
      <c r="F59" s="24"/>
      <c r="G59" s="25"/>
      <c r="H59" s="23">
        <f t="shared" si="4"/>
        <v>961</v>
      </c>
      <c r="I59" s="136">
        <f t="shared" si="5"/>
        <v>0</v>
      </c>
      <c r="J59" s="137"/>
      <c r="K59" s="137"/>
      <c r="L59" s="137"/>
      <c r="M59" s="137"/>
    </row>
    <row r="60" spans="1:13" ht="15" hidden="1">
      <c r="A60" s="24" t="s">
        <v>69</v>
      </c>
      <c r="B60" s="17" t="s">
        <v>19</v>
      </c>
      <c r="C60" s="18" t="s">
        <v>21</v>
      </c>
      <c r="D60" s="18" t="s">
        <v>21</v>
      </c>
      <c r="E60" s="18" t="s">
        <v>151</v>
      </c>
      <c r="F60" s="24"/>
      <c r="G60" s="25"/>
      <c r="H60" s="23">
        <f t="shared" si="4"/>
        <v>961</v>
      </c>
      <c r="I60" s="136">
        <f t="shared" si="5"/>
        <v>0</v>
      </c>
      <c r="J60" s="137"/>
      <c r="K60" s="137"/>
      <c r="L60" s="137"/>
      <c r="M60" s="137"/>
    </row>
    <row r="61" spans="1:13" ht="15.75" hidden="1" thickBot="1">
      <c r="A61" s="28" t="s">
        <v>70</v>
      </c>
      <c r="B61" s="48" t="s">
        <v>19</v>
      </c>
      <c r="C61" s="49" t="s">
        <v>21</v>
      </c>
      <c r="D61" s="49" t="s">
        <v>21</v>
      </c>
      <c r="E61" s="49" t="s">
        <v>151</v>
      </c>
      <c r="F61" s="28"/>
      <c r="G61" s="44"/>
      <c r="H61" s="31">
        <f t="shared" si="4"/>
        <v>961</v>
      </c>
      <c r="I61" s="138">
        <f t="shared" si="5"/>
        <v>0</v>
      </c>
      <c r="J61" s="142"/>
      <c r="K61" s="142"/>
      <c r="L61" s="142"/>
      <c r="M61" s="142"/>
    </row>
    <row r="62" spans="1:13" ht="15.75" hidden="1" thickBot="1">
      <c r="A62" s="57" t="s">
        <v>48</v>
      </c>
      <c r="B62" s="54" t="s">
        <v>19</v>
      </c>
      <c r="C62" s="40" t="s">
        <v>21</v>
      </c>
      <c r="D62" s="40" t="s">
        <v>21</v>
      </c>
      <c r="E62" s="40" t="s">
        <v>151</v>
      </c>
      <c r="F62" s="59"/>
      <c r="G62" s="60">
        <v>226</v>
      </c>
      <c r="H62" s="61">
        <f t="shared" si="4"/>
        <v>961</v>
      </c>
      <c r="I62" s="144">
        <f t="shared" si="5"/>
        <v>0</v>
      </c>
      <c r="J62" s="144">
        <f>SUM(J63:J66)</f>
        <v>0</v>
      </c>
      <c r="K62" s="144">
        <f>SUM(K63:K66)</f>
        <v>0</v>
      </c>
      <c r="L62" s="144">
        <f>SUM(L63:L66)</f>
        <v>0</v>
      </c>
      <c r="M62" s="145">
        <f>SUM(M63:M66)</f>
        <v>0</v>
      </c>
    </row>
    <row r="63" spans="1:13" ht="15" hidden="1">
      <c r="A63" s="67" t="s">
        <v>71</v>
      </c>
      <c r="B63" s="17" t="s">
        <v>19</v>
      </c>
      <c r="C63" s="18" t="s">
        <v>21</v>
      </c>
      <c r="D63" s="18" t="s">
        <v>21</v>
      </c>
      <c r="E63" s="18" t="s">
        <v>151</v>
      </c>
      <c r="F63" s="67"/>
      <c r="G63" s="68"/>
      <c r="H63" s="62">
        <f t="shared" si="4"/>
        <v>961</v>
      </c>
      <c r="I63" s="135">
        <f t="shared" si="5"/>
        <v>0</v>
      </c>
      <c r="J63" s="137"/>
      <c r="K63" s="137"/>
      <c r="L63" s="137"/>
      <c r="M63" s="137"/>
    </row>
    <row r="64" spans="1:13" ht="20.25" customHeight="1" hidden="1">
      <c r="A64" s="24" t="s">
        <v>72</v>
      </c>
      <c r="B64" s="17" t="s">
        <v>19</v>
      </c>
      <c r="C64" s="18" t="s">
        <v>21</v>
      </c>
      <c r="D64" s="18" t="s">
        <v>21</v>
      </c>
      <c r="E64" s="18" t="s">
        <v>151</v>
      </c>
      <c r="F64" s="24"/>
      <c r="G64" s="25"/>
      <c r="H64" s="23">
        <f t="shared" si="4"/>
        <v>961</v>
      </c>
      <c r="I64" s="136">
        <f t="shared" si="5"/>
        <v>0</v>
      </c>
      <c r="J64" s="137"/>
      <c r="K64" s="137"/>
      <c r="L64" s="137"/>
      <c r="M64" s="137"/>
    </row>
    <row r="65" spans="1:13" ht="15" hidden="1">
      <c r="A65" s="24" t="s">
        <v>149</v>
      </c>
      <c r="B65" s="17" t="s">
        <v>19</v>
      </c>
      <c r="C65" s="18" t="s">
        <v>21</v>
      </c>
      <c r="D65" s="18" t="s">
        <v>21</v>
      </c>
      <c r="E65" s="18" t="s">
        <v>151</v>
      </c>
      <c r="F65" s="24"/>
      <c r="G65" s="25"/>
      <c r="H65" s="23">
        <f t="shared" si="4"/>
        <v>961</v>
      </c>
      <c r="I65" s="136">
        <f t="shared" si="5"/>
        <v>0</v>
      </c>
      <c r="J65" s="137"/>
      <c r="K65" s="137"/>
      <c r="L65" s="137"/>
      <c r="M65" s="137"/>
    </row>
    <row r="66" spans="1:13" ht="15.75" hidden="1" thickBot="1">
      <c r="A66" s="24" t="s">
        <v>73</v>
      </c>
      <c r="B66" s="17" t="s">
        <v>19</v>
      </c>
      <c r="C66" s="18" t="s">
        <v>21</v>
      </c>
      <c r="D66" s="18" t="s">
        <v>21</v>
      </c>
      <c r="E66" s="18" t="s">
        <v>151</v>
      </c>
      <c r="F66" s="24"/>
      <c r="G66" s="25"/>
      <c r="H66" s="23">
        <f t="shared" si="4"/>
        <v>961</v>
      </c>
      <c r="I66" s="136">
        <f t="shared" si="5"/>
        <v>0</v>
      </c>
      <c r="J66" s="137"/>
      <c r="K66" s="137"/>
      <c r="L66" s="137"/>
      <c r="M66" s="137"/>
    </row>
    <row r="67" spans="1:13" ht="27" hidden="1" thickBot="1">
      <c r="A67" s="13" t="s">
        <v>74</v>
      </c>
      <c r="B67" s="17" t="s">
        <v>19</v>
      </c>
      <c r="C67" s="18" t="s">
        <v>21</v>
      </c>
      <c r="D67" s="18" t="s">
        <v>21</v>
      </c>
      <c r="E67" s="18" t="s">
        <v>151</v>
      </c>
      <c r="F67" s="13"/>
      <c r="G67" s="14">
        <v>230</v>
      </c>
      <c r="H67" s="15">
        <f t="shared" si="4"/>
        <v>961</v>
      </c>
      <c r="I67" s="134">
        <f t="shared" si="5"/>
        <v>0</v>
      </c>
      <c r="J67" s="134">
        <f>SUM(J68,J71)</f>
        <v>0</v>
      </c>
      <c r="K67" s="134">
        <f>SUM(K68,K71)</f>
        <v>0</v>
      </c>
      <c r="L67" s="134">
        <f>SUM(L68,L71)</f>
        <v>0</v>
      </c>
      <c r="M67" s="134">
        <f>SUM(M68,M71)</f>
        <v>0</v>
      </c>
    </row>
    <row r="68" spans="1:13" ht="15" hidden="1">
      <c r="A68" s="69" t="s">
        <v>75</v>
      </c>
      <c r="B68" s="17" t="s">
        <v>19</v>
      </c>
      <c r="C68" s="18" t="s">
        <v>21</v>
      </c>
      <c r="D68" s="18" t="s">
        <v>21</v>
      </c>
      <c r="E68" s="18" t="s">
        <v>151</v>
      </c>
      <c r="F68" s="16"/>
      <c r="G68" s="25">
        <v>231</v>
      </c>
      <c r="H68" s="27">
        <f t="shared" si="4"/>
        <v>961</v>
      </c>
      <c r="I68" s="147">
        <f t="shared" si="5"/>
        <v>0</v>
      </c>
      <c r="J68" s="135">
        <f>SUM(J69:J70)</f>
        <v>0</v>
      </c>
      <c r="K68" s="135">
        <f>SUM(K69:K70)</f>
        <v>0</v>
      </c>
      <c r="L68" s="135">
        <f>SUM(L69:L70)</f>
        <v>0</v>
      </c>
      <c r="M68" s="135">
        <f>SUM(M69:M70)</f>
        <v>0</v>
      </c>
    </row>
    <row r="69" spans="1:13" ht="25.5" hidden="1">
      <c r="A69" s="24" t="s">
        <v>76</v>
      </c>
      <c r="B69" s="17" t="s">
        <v>19</v>
      </c>
      <c r="C69" s="18" t="s">
        <v>21</v>
      </c>
      <c r="D69" s="18" t="s">
        <v>21</v>
      </c>
      <c r="E69" s="18" t="s">
        <v>151</v>
      </c>
      <c r="F69" s="24"/>
      <c r="G69" s="70"/>
      <c r="H69" s="23">
        <f t="shared" si="4"/>
        <v>961</v>
      </c>
      <c r="I69" s="139">
        <f t="shared" si="5"/>
        <v>0</v>
      </c>
      <c r="J69" s="137"/>
      <c r="K69" s="137"/>
      <c r="L69" s="137"/>
      <c r="M69" s="137"/>
    </row>
    <row r="70" spans="1:13" ht="33" customHeight="1" hidden="1">
      <c r="A70" s="21" t="s">
        <v>77</v>
      </c>
      <c r="B70" s="17" t="s">
        <v>19</v>
      </c>
      <c r="C70" s="18" t="s">
        <v>21</v>
      </c>
      <c r="D70" s="18" t="s">
        <v>21</v>
      </c>
      <c r="E70" s="18" t="s">
        <v>151</v>
      </c>
      <c r="F70" s="21"/>
      <c r="G70" s="71"/>
      <c r="H70" s="23">
        <f t="shared" si="4"/>
        <v>961</v>
      </c>
      <c r="I70" s="139">
        <f t="shared" si="5"/>
        <v>0</v>
      </c>
      <c r="J70" s="137"/>
      <c r="K70" s="137"/>
      <c r="L70" s="137"/>
      <c r="M70" s="137"/>
    </row>
    <row r="71" spans="1:13" ht="15" hidden="1">
      <c r="A71" s="26" t="s">
        <v>78</v>
      </c>
      <c r="B71" s="17" t="s">
        <v>19</v>
      </c>
      <c r="C71" s="18" t="s">
        <v>21</v>
      </c>
      <c r="D71" s="18" t="s">
        <v>21</v>
      </c>
      <c r="E71" s="18" t="s">
        <v>151</v>
      </c>
      <c r="F71" s="26"/>
      <c r="G71" s="25">
        <v>232</v>
      </c>
      <c r="H71" s="27">
        <f t="shared" si="4"/>
        <v>961</v>
      </c>
      <c r="I71" s="136">
        <f t="shared" si="5"/>
        <v>0</v>
      </c>
      <c r="J71" s="135">
        <f>SUM(J72:J73)</f>
        <v>0</v>
      </c>
      <c r="K71" s="135">
        <f>SUM(K72:K73)</f>
        <v>0</v>
      </c>
      <c r="L71" s="135">
        <f>SUM(L72:L73)</f>
        <v>0</v>
      </c>
      <c r="M71" s="135">
        <f>SUM(M72:M73)</f>
        <v>0</v>
      </c>
    </row>
    <row r="72" spans="1:13" ht="15" hidden="1">
      <c r="A72" s="21"/>
      <c r="B72" s="17" t="s">
        <v>19</v>
      </c>
      <c r="C72" s="18" t="s">
        <v>21</v>
      </c>
      <c r="D72" s="18" t="s">
        <v>21</v>
      </c>
      <c r="E72" s="18" t="s">
        <v>151</v>
      </c>
      <c r="F72" s="21"/>
      <c r="G72" s="71"/>
      <c r="H72" s="23">
        <f t="shared" si="4"/>
        <v>961</v>
      </c>
      <c r="I72" s="139">
        <f t="shared" si="5"/>
        <v>0</v>
      </c>
      <c r="J72" s="137"/>
      <c r="K72" s="137"/>
      <c r="L72" s="137"/>
      <c r="M72" s="137"/>
    </row>
    <row r="73" spans="1:13" ht="15.75" hidden="1" thickBot="1">
      <c r="A73" s="72"/>
      <c r="B73" s="17" t="s">
        <v>19</v>
      </c>
      <c r="C73" s="18" t="s">
        <v>21</v>
      </c>
      <c r="D73" s="18" t="s">
        <v>21</v>
      </c>
      <c r="E73" s="18" t="s">
        <v>151</v>
      </c>
      <c r="F73" s="72"/>
      <c r="G73" s="73"/>
      <c r="H73" s="23">
        <f t="shared" si="4"/>
        <v>961</v>
      </c>
      <c r="I73" s="148">
        <f t="shared" si="5"/>
        <v>0</v>
      </c>
      <c r="J73" s="137"/>
      <c r="K73" s="137"/>
      <c r="L73" s="137"/>
      <c r="M73" s="137"/>
    </row>
    <row r="74" spans="1:13" ht="15.75" hidden="1" thickBot="1">
      <c r="A74" s="13" t="s">
        <v>79</v>
      </c>
      <c r="B74" s="17" t="s">
        <v>19</v>
      </c>
      <c r="C74" s="18" t="s">
        <v>21</v>
      </c>
      <c r="D74" s="18" t="s">
        <v>21</v>
      </c>
      <c r="E74" s="18" t="s">
        <v>151</v>
      </c>
      <c r="F74" s="13"/>
      <c r="G74" s="14">
        <v>240</v>
      </c>
      <c r="H74" s="15">
        <f t="shared" si="4"/>
        <v>961</v>
      </c>
      <c r="I74" s="134">
        <f t="shared" si="5"/>
        <v>0</v>
      </c>
      <c r="J74" s="134">
        <f>SUM(J75,J87)</f>
        <v>0</v>
      </c>
      <c r="K74" s="134">
        <f>SUM(K75,K87)</f>
        <v>0</v>
      </c>
      <c r="L74" s="134">
        <f>SUM(L75,L87)</f>
        <v>0</v>
      </c>
      <c r="M74" s="134">
        <f>SUM(M75,M87)</f>
        <v>0</v>
      </c>
    </row>
    <row r="75" spans="1:13" ht="25.5" hidden="1">
      <c r="A75" s="74" t="s">
        <v>80</v>
      </c>
      <c r="B75" s="17" t="s">
        <v>19</v>
      </c>
      <c r="C75" s="18" t="s">
        <v>21</v>
      </c>
      <c r="D75" s="18" t="s">
        <v>21</v>
      </c>
      <c r="E75" s="18" t="s">
        <v>151</v>
      </c>
      <c r="F75" s="17"/>
      <c r="G75" s="25">
        <v>241</v>
      </c>
      <c r="H75" s="27">
        <f aca="true" t="shared" si="6" ref="H75:H106">$H$41</f>
        <v>961</v>
      </c>
      <c r="I75" s="135">
        <f t="shared" si="5"/>
        <v>0</v>
      </c>
      <c r="J75" s="135">
        <f>SUM(J76:J86)</f>
        <v>0</v>
      </c>
      <c r="K75" s="135">
        <f>SUM(K76:K86)</f>
        <v>0</v>
      </c>
      <c r="L75" s="135">
        <f>SUM(L76:L86)</f>
        <v>0</v>
      </c>
      <c r="M75" s="135">
        <f>SUM(M76:M86)</f>
        <v>0</v>
      </c>
    </row>
    <row r="76" spans="1:13" ht="15" hidden="1">
      <c r="A76" s="21" t="s">
        <v>81</v>
      </c>
      <c r="B76" s="17" t="s">
        <v>19</v>
      </c>
      <c r="C76" s="18" t="s">
        <v>21</v>
      </c>
      <c r="D76" s="18" t="s">
        <v>21</v>
      </c>
      <c r="E76" s="18" t="s">
        <v>151</v>
      </c>
      <c r="F76" s="21"/>
      <c r="G76" s="25"/>
      <c r="H76" s="23">
        <f t="shared" si="6"/>
        <v>961</v>
      </c>
      <c r="I76" s="136">
        <f t="shared" si="5"/>
        <v>0</v>
      </c>
      <c r="J76" s="137"/>
      <c r="K76" s="137"/>
      <c r="L76" s="137"/>
      <c r="M76" s="137"/>
    </row>
    <row r="77" spans="1:13" ht="25.5" customHeight="1" hidden="1">
      <c r="A77" s="21" t="s">
        <v>82</v>
      </c>
      <c r="B77" s="17" t="s">
        <v>19</v>
      </c>
      <c r="C77" s="18" t="s">
        <v>21</v>
      </c>
      <c r="D77" s="18" t="s">
        <v>21</v>
      </c>
      <c r="E77" s="18" t="s">
        <v>151</v>
      </c>
      <c r="F77" s="21"/>
      <c r="G77" s="19"/>
      <c r="H77" s="23">
        <f t="shared" si="6"/>
        <v>961</v>
      </c>
      <c r="I77" s="136">
        <f t="shared" si="5"/>
        <v>0</v>
      </c>
      <c r="J77" s="137"/>
      <c r="K77" s="137"/>
      <c r="L77" s="137"/>
      <c r="M77" s="137"/>
    </row>
    <row r="78" spans="1:13" ht="25.5" hidden="1">
      <c r="A78" s="21" t="s">
        <v>83</v>
      </c>
      <c r="B78" s="17" t="s">
        <v>19</v>
      </c>
      <c r="C78" s="18" t="s">
        <v>21</v>
      </c>
      <c r="D78" s="18" t="s">
        <v>21</v>
      </c>
      <c r="E78" s="18" t="s">
        <v>151</v>
      </c>
      <c r="F78" s="21"/>
      <c r="G78" s="19"/>
      <c r="H78" s="23">
        <f t="shared" si="6"/>
        <v>961</v>
      </c>
      <c r="I78" s="136">
        <f t="shared" si="5"/>
        <v>0</v>
      </c>
      <c r="J78" s="137"/>
      <c r="K78" s="137"/>
      <c r="L78" s="137"/>
      <c r="M78" s="137"/>
    </row>
    <row r="79" spans="1:13" ht="25.5" hidden="1">
      <c r="A79" s="75" t="s">
        <v>84</v>
      </c>
      <c r="B79" s="17" t="s">
        <v>19</v>
      </c>
      <c r="C79" s="18" t="s">
        <v>21</v>
      </c>
      <c r="D79" s="18" t="s">
        <v>21</v>
      </c>
      <c r="E79" s="18" t="s">
        <v>151</v>
      </c>
      <c r="F79" s="75"/>
      <c r="G79" s="25"/>
      <c r="H79" s="23">
        <f t="shared" si="6"/>
        <v>961</v>
      </c>
      <c r="I79" s="136">
        <f t="shared" si="5"/>
        <v>0</v>
      </c>
      <c r="J79" s="137"/>
      <c r="K79" s="137"/>
      <c r="L79" s="137"/>
      <c r="M79" s="137"/>
    </row>
    <row r="80" spans="1:13" ht="15" hidden="1">
      <c r="A80" s="75" t="s">
        <v>85</v>
      </c>
      <c r="B80" s="17" t="s">
        <v>19</v>
      </c>
      <c r="C80" s="18" t="s">
        <v>21</v>
      </c>
      <c r="D80" s="18" t="s">
        <v>21</v>
      </c>
      <c r="E80" s="18" t="s">
        <v>151</v>
      </c>
      <c r="F80" s="75"/>
      <c r="G80" s="25"/>
      <c r="H80" s="23">
        <f t="shared" si="6"/>
        <v>961</v>
      </c>
      <c r="I80" s="136">
        <f t="shared" si="5"/>
        <v>0</v>
      </c>
      <c r="J80" s="137"/>
      <c r="K80" s="137"/>
      <c r="L80" s="137"/>
      <c r="M80" s="137"/>
    </row>
    <row r="81" spans="1:13" ht="25.5" hidden="1">
      <c r="A81" s="21" t="s">
        <v>86</v>
      </c>
      <c r="B81" s="17" t="s">
        <v>19</v>
      </c>
      <c r="C81" s="18" t="s">
        <v>21</v>
      </c>
      <c r="D81" s="18" t="s">
        <v>21</v>
      </c>
      <c r="E81" s="18" t="s">
        <v>151</v>
      </c>
      <c r="F81" s="21"/>
      <c r="G81" s="19"/>
      <c r="H81" s="23">
        <f t="shared" si="6"/>
        <v>961</v>
      </c>
      <c r="I81" s="136">
        <f aca="true" t="shared" si="7" ref="I81:I112">SUM(J81:M81)</f>
        <v>0</v>
      </c>
      <c r="J81" s="137"/>
      <c r="K81" s="137"/>
      <c r="L81" s="137"/>
      <c r="M81" s="137"/>
    </row>
    <row r="82" spans="1:13" ht="25.5" hidden="1">
      <c r="A82" s="21" t="s">
        <v>87</v>
      </c>
      <c r="B82" s="17" t="s">
        <v>19</v>
      </c>
      <c r="C82" s="18" t="s">
        <v>21</v>
      </c>
      <c r="D82" s="18" t="s">
        <v>21</v>
      </c>
      <c r="E82" s="18" t="s">
        <v>151</v>
      </c>
      <c r="F82" s="21"/>
      <c r="G82" s="19"/>
      <c r="H82" s="23">
        <f t="shared" si="6"/>
        <v>961</v>
      </c>
      <c r="I82" s="136">
        <f t="shared" si="7"/>
        <v>0</v>
      </c>
      <c r="J82" s="137"/>
      <c r="K82" s="137"/>
      <c r="L82" s="137"/>
      <c r="M82" s="137"/>
    </row>
    <row r="83" spans="1:13" ht="25.5" hidden="1">
      <c r="A83" s="21" t="s">
        <v>88</v>
      </c>
      <c r="B83" s="17" t="s">
        <v>19</v>
      </c>
      <c r="C83" s="18" t="s">
        <v>21</v>
      </c>
      <c r="D83" s="18" t="s">
        <v>21</v>
      </c>
      <c r="E83" s="18" t="s">
        <v>151</v>
      </c>
      <c r="F83" s="21"/>
      <c r="G83" s="19"/>
      <c r="H83" s="23">
        <f t="shared" si="6"/>
        <v>961</v>
      </c>
      <c r="I83" s="136">
        <f t="shared" si="7"/>
        <v>0</v>
      </c>
      <c r="J83" s="137"/>
      <c r="K83" s="137"/>
      <c r="L83" s="137"/>
      <c r="M83" s="137"/>
    </row>
    <row r="84" spans="1:13" ht="15" hidden="1">
      <c r="A84" s="21" t="s">
        <v>89</v>
      </c>
      <c r="B84" s="17" t="s">
        <v>19</v>
      </c>
      <c r="C84" s="18" t="s">
        <v>21</v>
      </c>
      <c r="D84" s="18" t="s">
        <v>21</v>
      </c>
      <c r="E84" s="18" t="s">
        <v>151</v>
      </c>
      <c r="F84" s="21"/>
      <c r="G84" s="19"/>
      <c r="H84" s="23">
        <f t="shared" si="6"/>
        <v>961</v>
      </c>
      <c r="I84" s="136">
        <f t="shared" si="7"/>
        <v>0</v>
      </c>
      <c r="J84" s="137"/>
      <c r="K84" s="137"/>
      <c r="L84" s="137"/>
      <c r="M84" s="137"/>
    </row>
    <row r="85" spans="1:13" ht="25.5" hidden="1">
      <c r="A85" s="21" t="s">
        <v>90</v>
      </c>
      <c r="B85" s="17" t="s">
        <v>19</v>
      </c>
      <c r="C85" s="18" t="s">
        <v>21</v>
      </c>
      <c r="D85" s="18" t="s">
        <v>21</v>
      </c>
      <c r="E85" s="18" t="s">
        <v>151</v>
      </c>
      <c r="F85" s="21"/>
      <c r="G85" s="19"/>
      <c r="H85" s="23">
        <f t="shared" si="6"/>
        <v>961</v>
      </c>
      <c r="I85" s="136">
        <f t="shared" si="7"/>
        <v>0</v>
      </c>
      <c r="J85" s="137"/>
      <c r="K85" s="137"/>
      <c r="L85" s="137"/>
      <c r="M85" s="137"/>
    </row>
    <row r="86" spans="1:13" ht="15" hidden="1">
      <c r="A86" s="21" t="s">
        <v>91</v>
      </c>
      <c r="B86" s="17" t="s">
        <v>19</v>
      </c>
      <c r="C86" s="18" t="s">
        <v>21</v>
      </c>
      <c r="D86" s="18" t="s">
        <v>21</v>
      </c>
      <c r="E86" s="18" t="s">
        <v>151</v>
      </c>
      <c r="F86" s="21"/>
      <c r="G86" s="19"/>
      <c r="H86" s="23">
        <f t="shared" si="6"/>
        <v>961</v>
      </c>
      <c r="I86" s="136">
        <f t="shared" si="7"/>
        <v>0</v>
      </c>
      <c r="J86" s="137"/>
      <c r="K86" s="137"/>
      <c r="L86" s="137"/>
      <c r="M86" s="137"/>
    </row>
    <row r="87" spans="1:13" ht="25.5" hidden="1">
      <c r="A87" s="76" t="s">
        <v>92</v>
      </c>
      <c r="B87" s="17" t="s">
        <v>19</v>
      </c>
      <c r="C87" s="18" t="s">
        <v>21</v>
      </c>
      <c r="D87" s="18" t="s">
        <v>21</v>
      </c>
      <c r="E87" s="18" t="s">
        <v>151</v>
      </c>
      <c r="F87" s="76"/>
      <c r="G87" s="25">
        <v>242</v>
      </c>
      <c r="H87" s="27">
        <f t="shared" si="6"/>
        <v>961</v>
      </c>
      <c r="I87" s="136">
        <f t="shared" si="7"/>
        <v>0</v>
      </c>
      <c r="J87" s="135">
        <f>SUM(J88:J96)</f>
        <v>0</v>
      </c>
      <c r="K87" s="135">
        <f>SUM(K88:K96)</f>
        <v>0</v>
      </c>
      <c r="L87" s="135">
        <f>SUM(L88:L96)</f>
        <v>0</v>
      </c>
      <c r="M87" s="135">
        <f>SUM(M88:M96)</f>
        <v>0</v>
      </c>
    </row>
    <row r="88" spans="1:13" ht="14.25" customHeight="1" hidden="1">
      <c r="A88" s="21" t="s">
        <v>81</v>
      </c>
      <c r="B88" s="17" t="s">
        <v>19</v>
      </c>
      <c r="C88" s="18" t="s">
        <v>21</v>
      </c>
      <c r="D88" s="18" t="s">
        <v>21</v>
      </c>
      <c r="E88" s="18" t="s">
        <v>151</v>
      </c>
      <c r="F88" s="21"/>
      <c r="G88" s="19"/>
      <c r="H88" s="23">
        <f t="shared" si="6"/>
        <v>961</v>
      </c>
      <c r="I88" s="136">
        <f t="shared" si="7"/>
        <v>0</v>
      </c>
      <c r="J88" s="137"/>
      <c r="K88" s="137"/>
      <c r="L88" s="137"/>
      <c r="M88" s="137"/>
    </row>
    <row r="89" spans="1:13" ht="15" hidden="1">
      <c r="A89" s="21" t="s">
        <v>82</v>
      </c>
      <c r="B89" s="17" t="s">
        <v>19</v>
      </c>
      <c r="C89" s="18" t="s">
        <v>21</v>
      </c>
      <c r="D89" s="18" t="s">
        <v>21</v>
      </c>
      <c r="E89" s="18" t="s">
        <v>151</v>
      </c>
      <c r="F89" s="21"/>
      <c r="G89" s="19"/>
      <c r="H89" s="23">
        <f t="shared" si="6"/>
        <v>961</v>
      </c>
      <c r="I89" s="136">
        <f t="shared" si="7"/>
        <v>0</v>
      </c>
      <c r="J89" s="137"/>
      <c r="K89" s="137"/>
      <c r="L89" s="137"/>
      <c r="M89" s="137"/>
    </row>
    <row r="90" spans="1:13" ht="25.5" hidden="1">
      <c r="A90" s="21" t="s">
        <v>83</v>
      </c>
      <c r="B90" s="17" t="s">
        <v>19</v>
      </c>
      <c r="C90" s="18" t="s">
        <v>21</v>
      </c>
      <c r="D90" s="18" t="s">
        <v>21</v>
      </c>
      <c r="E90" s="18" t="s">
        <v>151</v>
      </c>
      <c r="F90" s="21"/>
      <c r="G90" s="19"/>
      <c r="H90" s="23">
        <f t="shared" si="6"/>
        <v>961</v>
      </c>
      <c r="I90" s="136">
        <f t="shared" si="7"/>
        <v>0</v>
      </c>
      <c r="J90" s="137"/>
      <c r="K90" s="137"/>
      <c r="L90" s="137"/>
      <c r="M90" s="137"/>
    </row>
    <row r="91" spans="1:13" ht="25.5" hidden="1">
      <c r="A91" s="21" t="s">
        <v>86</v>
      </c>
      <c r="B91" s="17" t="s">
        <v>19</v>
      </c>
      <c r="C91" s="18" t="s">
        <v>21</v>
      </c>
      <c r="D91" s="18" t="s">
        <v>21</v>
      </c>
      <c r="E91" s="18" t="s">
        <v>151</v>
      </c>
      <c r="F91" s="21"/>
      <c r="G91" s="19"/>
      <c r="H91" s="23">
        <f t="shared" si="6"/>
        <v>961</v>
      </c>
      <c r="I91" s="136">
        <f t="shared" si="7"/>
        <v>0</v>
      </c>
      <c r="J91" s="137"/>
      <c r="K91" s="137"/>
      <c r="L91" s="137"/>
      <c r="M91" s="137"/>
    </row>
    <row r="92" spans="1:13" ht="25.5" hidden="1">
      <c r="A92" s="21" t="s">
        <v>87</v>
      </c>
      <c r="B92" s="17" t="s">
        <v>19</v>
      </c>
      <c r="C92" s="18" t="s">
        <v>21</v>
      </c>
      <c r="D92" s="18" t="s">
        <v>21</v>
      </c>
      <c r="E92" s="18" t="s">
        <v>151</v>
      </c>
      <c r="F92" s="21"/>
      <c r="G92" s="19"/>
      <c r="H92" s="23">
        <f t="shared" si="6"/>
        <v>961</v>
      </c>
      <c r="I92" s="136">
        <f t="shared" si="7"/>
        <v>0</v>
      </c>
      <c r="J92" s="137"/>
      <c r="K92" s="137"/>
      <c r="L92" s="137"/>
      <c r="M92" s="137"/>
    </row>
    <row r="93" spans="1:13" ht="25.5" hidden="1">
      <c r="A93" s="21" t="s">
        <v>88</v>
      </c>
      <c r="B93" s="17" t="s">
        <v>19</v>
      </c>
      <c r="C93" s="18" t="s">
        <v>21</v>
      </c>
      <c r="D93" s="18" t="s">
        <v>21</v>
      </c>
      <c r="E93" s="18" t="s">
        <v>151</v>
      </c>
      <c r="F93" s="21"/>
      <c r="G93" s="19"/>
      <c r="H93" s="23">
        <f t="shared" si="6"/>
        <v>961</v>
      </c>
      <c r="I93" s="136">
        <f t="shared" si="7"/>
        <v>0</v>
      </c>
      <c r="J93" s="137"/>
      <c r="K93" s="137"/>
      <c r="L93" s="137"/>
      <c r="M93" s="137"/>
    </row>
    <row r="94" spans="1:13" ht="15" hidden="1">
      <c r="A94" s="21" t="s">
        <v>89</v>
      </c>
      <c r="B94" s="17" t="s">
        <v>19</v>
      </c>
      <c r="C94" s="18" t="s">
        <v>21</v>
      </c>
      <c r="D94" s="18" t="s">
        <v>21</v>
      </c>
      <c r="E94" s="18" t="s">
        <v>151</v>
      </c>
      <c r="F94" s="21"/>
      <c r="G94" s="19"/>
      <c r="H94" s="23">
        <f t="shared" si="6"/>
        <v>961</v>
      </c>
      <c r="I94" s="136">
        <f t="shared" si="7"/>
        <v>0</v>
      </c>
      <c r="J94" s="137"/>
      <c r="K94" s="137"/>
      <c r="L94" s="137"/>
      <c r="M94" s="137"/>
    </row>
    <row r="95" spans="1:13" ht="25.5" hidden="1">
      <c r="A95" s="21" t="s">
        <v>90</v>
      </c>
      <c r="B95" s="17" t="s">
        <v>19</v>
      </c>
      <c r="C95" s="18" t="s">
        <v>21</v>
      </c>
      <c r="D95" s="18" t="s">
        <v>21</v>
      </c>
      <c r="E95" s="18" t="s">
        <v>151</v>
      </c>
      <c r="F95" s="21"/>
      <c r="G95" s="19"/>
      <c r="H95" s="23">
        <f t="shared" si="6"/>
        <v>961</v>
      </c>
      <c r="I95" s="136">
        <f t="shared" si="7"/>
        <v>0</v>
      </c>
      <c r="J95" s="137"/>
      <c r="K95" s="137"/>
      <c r="L95" s="137"/>
      <c r="M95" s="137"/>
    </row>
    <row r="96" spans="1:13" ht="15.75" hidden="1" thickBot="1">
      <c r="A96" s="21" t="s">
        <v>91</v>
      </c>
      <c r="B96" s="17" t="s">
        <v>19</v>
      </c>
      <c r="C96" s="18" t="s">
        <v>21</v>
      </c>
      <c r="D96" s="18" t="s">
        <v>21</v>
      </c>
      <c r="E96" s="18" t="s">
        <v>151</v>
      </c>
      <c r="F96" s="29"/>
      <c r="G96" s="77"/>
      <c r="H96" s="23">
        <f t="shared" si="6"/>
        <v>961</v>
      </c>
      <c r="I96" s="136">
        <f t="shared" si="7"/>
        <v>0</v>
      </c>
      <c r="J96" s="137"/>
      <c r="K96" s="137"/>
      <c r="L96" s="137"/>
      <c r="M96" s="137"/>
    </row>
    <row r="97" spans="1:13" ht="15.75" hidden="1" thickBot="1">
      <c r="A97" s="13" t="s">
        <v>93</v>
      </c>
      <c r="B97" s="17" t="s">
        <v>19</v>
      </c>
      <c r="C97" s="18" t="s">
        <v>21</v>
      </c>
      <c r="D97" s="18" t="s">
        <v>21</v>
      </c>
      <c r="E97" s="18" t="s">
        <v>151</v>
      </c>
      <c r="F97" s="13"/>
      <c r="G97" s="14">
        <v>250</v>
      </c>
      <c r="H97" s="15">
        <f t="shared" si="6"/>
        <v>961</v>
      </c>
      <c r="I97" s="134">
        <f t="shared" si="7"/>
        <v>0</v>
      </c>
      <c r="J97" s="134">
        <f>SUM(J98,J107,J109)</f>
        <v>0</v>
      </c>
      <c r="K97" s="134">
        <f>SUM(K98,K107,K109)</f>
        <v>0</v>
      </c>
      <c r="L97" s="134">
        <f>SUM(L98,L107,L109)</f>
        <v>0</v>
      </c>
      <c r="M97" s="134">
        <f>SUM(M98,M107,M109)</f>
        <v>0</v>
      </c>
    </row>
    <row r="98" spans="1:13" ht="14.25" customHeight="1" hidden="1">
      <c r="A98" s="69" t="s">
        <v>94</v>
      </c>
      <c r="B98" s="17" t="s">
        <v>19</v>
      </c>
      <c r="C98" s="18" t="s">
        <v>21</v>
      </c>
      <c r="D98" s="18" t="s">
        <v>21</v>
      </c>
      <c r="E98" s="18" t="s">
        <v>151</v>
      </c>
      <c r="F98" s="16"/>
      <c r="G98" s="25">
        <v>251</v>
      </c>
      <c r="H98" s="27">
        <f t="shared" si="6"/>
        <v>961</v>
      </c>
      <c r="I98" s="136">
        <f t="shared" si="7"/>
        <v>0</v>
      </c>
      <c r="J98" s="136">
        <f>SUM(J99:J106)</f>
        <v>0</v>
      </c>
      <c r="K98" s="136">
        <f>SUM(K99:K106)</f>
        <v>0</v>
      </c>
      <c r="L98" s="136">
        <f>SUM(L99:L106)</f>
        <v>0</v>
      </c>
      <c r="M98" s="136">
        <f>SUM(M99:M106)</f>
        <v>0</v>
      </c>
    </row>
    <row r="99" spans="1:13" ht="25.5" hidden="1">
      <c r="A99" s="21" t="s">
        <v>95</v>
      </c>
      <c r="B99" s="17" t="s">
        <v>19</v>
      </c>
      <c r="C99" s="18" t="s">
        <v>21</v>
      </c>
      <c r="D99" s="18" t="s">
        <v>21</v>
      </c>
      <c r="E99" s="18" t="s">
        <v>151</v>
      </c>
      <c r="F99" s="21"/>
      <c r="G99" s="78"/>
      <c r="H99" s="23">
        <f t="shared" si="6"/>
        <v>961</v>
      </c>
      <c r="I99" s="136">
        <f t="shared" si="7"/>
        <v>0</v>
      </c>
      <c r="J99" s="137"/>
      <c r="K99" s="137"/>
      <c r="L99" s="137"/>
      <c r="M99" s="137"/>
    </row>
    <row r="100" spans="1:13" ht="25.5" hidden="1">
      <c r="A100" s="21" t="s">
        <v>96</v>
      </c>
      <c r="B100" s="17" t="s">
        <v>19</v>
      </c>
      <c r="C100" s="18" t="s">
        <v>21</v>
      </c>
      <c r="D100" s="18" t="s">
        <v>21</v>
      </c>
      <c r="E100" s="18" t="s">
        <v>151</v>
      </c>
      <c r="F100" s="21"/>
      <c r="G100" s="78"/>
      <c r="H100" s="23">
        <f t="shared" si="6"/>
        <v>961</v>
      </c>
      <c r="I100" s="136">
        <f t="shared" si="7"/>
        <v>0</v>
      </c>
      <c r="J100" s="137"/>
      <c r="K100" s="137"/>
      <c r="L100" s="137"/>
      <c r="M100" s="137"/>
    </row>
    <row r="101" spans="1:13" ht="15" hidden="1">
      <c r="A101" s="24" t="s">
        <v>97</v>
      </c>
      <c r="B101" s="17" t="s">
        <v>19</v>
      </c>
      <c r="C101" s="18" t="s">
        <v>21</v>
      </c>
      <c r="D101" s="18" t="s">
        <v>21</v>
      </c>
      <c r="E101" s="18" t="s">
        <v>151</v>
      </c>
      <c r="F101" s="24"/>
      <c r="G101" s="79"/>
      <c r="H101" s="23">
        <f t="shared" si="6"/>
        <v>961</v>
      </c>
      <c r="I101" s="136">
        <f t="shared" si="7"/>
        <v>0</v>
      </c>
      <c r="J101" s="137"/>
      <c r="K101" s="137"/>
      <c r="L101" s="137"/>
      <c r="M101" s="137"/>
    </row>
    <row r="102" spans="1:13" ht="51" hidden="1">
      <c r="A102" s="21" t="s">
        <v>98</v>
      </c>
      <c r="B102" s="17" t="s">
        <v>19</v>
      </c>
      <c r="C102" s="18" t="s">
        <v>21</v>
      </c>
      <c r="D102" s="18" t="s">
        <v>21</v>
      </c>
      <c r="E102" s="18" t="s">
        <v>151</v>
      </c>
      <c r="F102" s="21"/>
      <c r="G102" s="78"/>
      <c r="H102" s="23">
        <f t="shared" si="6"/>
        <v>961</v>
      </c>
      <c r="I102" s="136">
        <f t="shared" si="7"/>
        <v>0</v>
      </c>
      <c r="J102" s="137"/>
      <c r="K102" s="137"/>
      <c r="L102" s="137"/>
      <c r="M102" s="137"/>
    </row>
    <row r="103" spans="1:13" ht="38.25" hidden="1">
      <c r="A103" s="21" t="s">
        <v>99</v>
      </c>
      <c r="B103" s="17" t="s">
        <v>19</v>
      </c>
      <c r="C103" s="18" t="s">
        <v>21</v>
      </c>
      <c r="D103" s="18" t="s">
        <v>21</v>
      </c>
      <c r="E103" s="18" t="s">
        <v>151</v>
      </c>
      <c r="F103" s="21"/>
      <c r="G103" s="19"/>
      <c r="H103" s="23">
        <f t="shared" si="6"/>
        <v>961</v>
      </c>
      <c r="I103" s="136">
        <f t="shared" si="7"/>
        <v>0</v>
      </c>
      <c r="J103" s="137"/>
      <c r="K103" s="137"/>
      <c r="L103" s="137"/>
      <c r="M103" s="137"/>
    </row>
    <row r="104" spans="1:13" ht="15" hidden="1">
      <c r="A104" s="21" t="s">
        <v>100</v>
      </c>
      <c r="B104" s="17" t="s">
        <v>19</v>
      </c>
      <c r="C104" s="18" t="s">
        <v>21</v>
      </c>
      <c r="D104" s="18" t="s">
        <v>21</v>
      </c>
      <c r="E104" s="18" t="s">
        <v>151</v>
      </c>
      <c r="F104" s="21"/>
      <c r="G104" s="19"/>
      <c r="H104" s="23">
        <f t="shared" si="6"/>
        <v>961</v>
      </c>
      <c r="I104" s="136">
        <f t="shared" si="7"/>
        <v>0</v>
      </c>
      <c r="J104" s="137"/>
      <c r="K104" s="137"/>
      <c r="L104" s="137"/>
      <c r="M104" s="137"/>
    </row>
    <row r="105" spans="1:13" ht="15" hidden="1">
      <c r="A105" s="24" t="s">
        <v>101</v>
      </c>
      <c r="B105" s="17" t="s">
        <v>19</v>
      </c>
      <c r="C105" s="18" t="s">
        <v>21</v>
      </c>
      <c r="D105" s="18" t="s">
        <v>21</v>
      </c>
      <c r="E105" s="18" t="s">
        <v>151</v>
      </c>
      <c r="F105" s="21"/>
      <c r="G105" s="19"/>
      <c r="H105" s="23">
        <f t="shared" si="6"/>
        <v>961</v>
      </c>
      <c r="I105" s="136">
        <f t="shared" si="7"/>
        <v>0</v>
      </c>
      <c r="J105" s="137"/>
      <c r="K105" s="137"/>
      <c r="L105" s="137"/>
      <c r="M105" s="137"/>
    </row>
    <row r="106" spans="1:13" ht="15" hidden="1">
      <c r="A106" s="24" t="s">
        <v>102</v>
      </c>
      <c r="B106" s="17" t="s">
        <v>19</v>
      </c>
      <c r="C106" s="18" t="s">
        <v>21</v>
      </c>
      <c r="D106" s="18" t="s">
        <v>21</v>
      </c>
      <c r="E106" s="18" t="s">
        <v>151</v>
      </c>
      <c r="F106" s="24"/>
      <c r="G106" s="79"/>
      <c r="H106" s="23">
        <f t="shared" si="6"/>
        <v>961</v>
      </c>
      <c r="I106" s="136">
        <f t="shared" si="7"/>
        <v>0</v>
      </c>
      <c r="J106" s="137"/>
      <c r="K106" s="137"/>
      <c r="L106" s="137"/>
      <c r="M106" s="137"/>
    </row>
    <row r="107" spans="1:13" ht="15" hidden="1">
      <c r="A107" s="16" t="s">
        <v>103</v>
      </c>
      <c r="B107" s="17" t="s">
        <v>19</v>
      </c>
      <c r="C107" s="18" t="s">
        <v>21</v>
      </c>
      <c r="D107" s="18" t="s">
        <v>21</v>
      </c>
      <c r="E107" s="18" t="s">
        <v>151</v>
      </c>
      <c r="F107" s="16"/>
      <c r="G107" s="25">
        <v>252</v>
      </c>
      <c r="H107" s="27">
        <f aca="true" t="shared" si="8" ref="H107:H123">$H$41</f>
        <v>961</v>
      </c>
      <c r="I107" s="136">
        <f t="shared" si="7"/>
        <v>0</v>
      </c>
      <c r="J107" s="136">
        <f>SUM(J108:J108)</f>
        <v>0</v>
      </c>
      <c r="K107" s="136">
        <f>SUM(K108:K108)</f>
        <v>0</v>
      </c>
      <c r="L107" s="136">
        <f>SUM(L108:L108)</f>
        <v>0</v>
      </c>
      <c r="M107" s="136">
        <f>SUM(M108:M108)</f>
        <v>0</v>
      </c>
    </row>
    <row r="108" spans="1:13" ht="15" hidden="1">
      <c r="A108" s="16"/>
      <c r="B108" s="17" t="s">
        <v>19</v>
      </c>
      <c r="C108" s="18" t="s">
        <v>21</v>
      </c>
      <c r="D108" s="18" t="s">
        <v>21</v>
      </c>
      <c r="E108" s="18" t="s">
        <v>151</v>
      </c>
      <c r="F108" s="16"/>
      <c r="G108" s="78"/>
      <c r="H108" s="23">
        <f t="shared" si="8"/>
        <v>961</v>
      </c>
      <c r="I108" s="136">
        <f t="shared" si="7"/>
        <v>0</v>
      </c>
      <c r="J108" s="137"/>
      <c r="K108" s="137"/>
      <c r="L108" s="137"/>
      <c r="M108" s="137"/>
    </row>
    <row r="109" spans="1:13" ht="15" hidden="1">
      <c r="A109" s="16" t="s">
        <v>104</v>
      </c>
      <c r="B109" s="17" t="s">
        <v>19</v>
      </c>
      <c r="C109" s="18" t="s">
        <v>21</v>
      </c>
      <c r="D109" s="18" t="s">
        <v>21</v>
      </c>
      <c r="E109" s="18" t="s">
        <v>151</v>
      </c>
      <c r="F109" s="16"/>
      <c r="G109" s="25">
        <v>253</v>
      </c>
      <c r="H109" s="27">
        <f t="shared" si="8"/>
        <v>961</v>
      </c>
      <c r="I109" s="136">
        <f t="shared" si="7"/>
        <v>0</v>
      </c>
      <c r="J109" s="136">
        <f>SUM(J110:J110)</f>
        <v>0</v>
      </c>
      <c r="K109" s="136">
        <f>SUM(K110:K110)</f>
        <v>0</v>
      </c>
      <c r="L109" s="136">
        <f>SUM(L110:L110)</f>
        <v>0</v>
      </c>
      <c r="M109" s="136">
        <f>SUM(M110:M110)</f>
        <v>0</v>
      </c>
    </row>
    <row r="110" spans="1:13" ht="15.75" hidden="1" thickBot="1">
      <c r="A110" s="80"/>
      <c r="B110" s="17" t="s">
        <v>19</v>
      </c>
      <c r="C110" s="18" t="s">
        <v>21</v>
      </c>
      <c r="D110" s="18" t="s">
        <v>21</v>
      </c>
      <c r="E110" s="18" t="s">
        <v>151</v>
      </c>
      <c r="F110" s="80"/>
      <c r="G110" s="81"/>
      <c r="H110" s="23">
        <f t="shared" si="8"/>
        <v>961</v>
      </c>
      <c r="I110" s="136">
        <f t="shared" si="7"/>
        <v>0</v>
      </c>
      <c r="J110" s="137"/>
      <c r="K110" s="137"/>
      <c r="L110" s="137"/>
      <c r="M110" s="137"/>
    </row>
    <row r="111" spans="1:13" ht="15.75" hidden="1" thickBot="1">
      <c r="A111" s="13" t="s">
        <v>105</v>
      </c>
      <c r="B111" s="17" t="s">
        <v>19</v>
      </c>
      <c r="C111" s="18" t="s">
        <v>21</v>
      </c>
      <c r="D111" s="18" t="s">
        <v>21</v>
      </c>
      <c r="E111" s="18" t="s">
        <v>151</v>
      </c>
      <c r="F111" s="13"/>
      <c r="G111" s="14">
        <v>260</v>
      </c>
      <c r="H111" s="15">
        <f t="shared" si="8"/>
        <v>961</v>
      </c>
      <c r="I111" s="134">
        <f t="shared" si="7"/>
        <v>0</v>
      </c>
      <c r="J111" s="134">
        <f>SUM(J112,J113,J116)</f>
        <v>0</v>
      </c>
      <c r="K111" s="134">
        <f>SUM(K112,K113,K116)</f>
        <v>0</v>
      </c>
      <c r="L111" s="134">
        <f>SUM(L112,L113,L116)</f>
        <v>0</v>
      </c>
      <c r="M111" s="134">
        <f>SUM(M112,M113,M116)</f>
        <v>0</v>
      </c>
    </row>
    <row r="112" spans="1:13" ht="25.5" hidden="1">
      <c r="A112" s="69" t="s">
        <v>106</v>
      </c>
      <c r="B112" s="17" t="s">
        <v>19</v>
      </c>
      <c r="C112" s="18" t="s">
        <v>21</v>
      </c>
      <c r="D112" s="18" t="s">
        <v>21</v>
      </c>
      <c r="E112" s="18" t="s">
        <v>151</v>
      </c>
      <c r="F112" s="16"/>
      <c r="G112" s="25">
        <v>261</v>
      </c>
      <c r="H112" s="27">
        <f t="shared" si="8"/>
        <v>961</v>
      </c>
      <c r="I112" s="136">
        <f t="shared" si="7"/>
        <v>0</v>
      </c>
      <c r="J112" s="135"/>
      <c r="K112" s="135"/>
      <c r="L112" s="135"/>
      <c r="M112" s="135"/>
    </row>
    <row r="113" spans="1:13" ht="15" hidden="1">
      <c r="A113" s="16" t="s">
        <v>50</v>
      </c>
      <c r="B113" s="17" t="s">
        <v>19</v>
      </c>
      <c r="C113" s="18" t="s">
        <v>21</v>
      </c>
      <c r="D113" s="18" t="s">
        <v>21</v>
      </c>
      <c r="E113" s="18" t="s">
        <v>151</v>
      </c>
      <c r="F113" s="16"/>
      <c r="G113" s="25">
        <v>262</v>
      </c>
      <c r="H113" s="27">
        <f t="shared" si="8"/>
        <v>961</v>
      </c>
      <c r="I113" s="136">
        <f aca="true" t="shared" si="9" ref="I113:I144">SUM(J113:M113)</f>
        <v>0</v>
      </c>
      <c r="J113" s="136">
        <f>SUM(J114:J115)</f>
        <v>0</v>
      </c>
      <c r="K113" s="136">
        <f>SUM(K114:K115)</f>
        <v>0</v>
      </c>
      <c r="L113" s="136">
        <f>SUM(L114:L115)</f>
        <v>0</v>
      </c>
      <c r="M113" s="136">
        <f>SUM(M114:M115)</f>
        <v>0</v>
      </c>
    </row>
    <row r="114" spans="1:13" ht="15" hidden="1">
      <c r="A114" s="21" t="s">
        <v>53</v>
      </c>
      <c r="B114" s="17" t="s">
        <v>19</v>
      </c>
      <c r="C114" s="18" t="s">
        <v>21</v>
      </c>
      <c r="D114" s="18" t="s">
        <v>21</v>
      </c>
      <c r="E114" s="18" t="s">
        <v>151</v>
      </c>
      <c r="F114" s="21"/>
      <c r="G114" s="19"/>
      <c r="H114" s="23">
        <f t="shared" si="8"/>
        <v>961</v>
      </c>
      <c r="I114" s="136">
        <f t="shared" si="9"/>
        <v>0</v>
      </c>
      <c r="J114" s="137"/>
      <c r="K114" s="137"/>
      <c r="L114" s="137"/>
      <c r="M114" s="137"/>
    </row>
    <row r="115" spans="1:13" ht="15" hidden="1">
      <c r="A115" s="21" t="s">
        <v>107</v>
      </c>
      <c r="B115" s="17" t="s">
        <v>19</v>
      </c>
      <c r="C115" s="18" t="s">
        <v>21</v>
      </c>
      <c r="D115" s="18" t="s">
        <v>21</v>
      </c>
      <c r="E115" s="18" t="s">
        <v>151</v>
      </c>
      <c r="F115" s="21"/>
      <c r="G115" s="19"/>
      <c r="H115" s="23">
        <f t="shared" si="8"/>
        <v>961</v>
      </c>
      <c r="I115" s="136">
        <f t="shared" si="9"/>
        <v>0</v>
      </c>
      <c r="J115" s="137"/>
      <c r="K115" s="137"/>
      <c r="L115" s="137"/>
      <c r="M115" s="137"/>
    </row>
    <row r="116" spans="1:13" ht="25.5" hidden="1">
      <c r="A116" s="26" t="s">
        <v>108</v>
      </c>
      <c r="B116" s="17" t="s">
        <v>19</v>
      </c>
      <c r="C116" s="18" t="s">
        <v>21</v>
      </c>
      <c r="D116" s="18" t="s">
        <v>21</v>
      </c>
      <c r="E116" s="18" t="s">
        <v>151</v>
      </c>
      <c r="F116" s="26"/>
      <c r="G116" s="25">
        <v>263</v>
      </c>
      <c r="H116" s="27">
        <f t="shared" si="8"/>
        <v>961</v>
      </c>
      <c r="I116" s="136">
        <f t="shared" si="9"/>
        <v>0</v>
      </c>
      <c r="J116" s="136">
        <f>SUM(J117:J119)</f>
        <v>0</v>
      </c>
      <c r="K116" s="136">
        <f>SUM(K117:K119)</f>
        <v>0</v>
      </c>
      <c r="L116" s="136">
        <f>SUM(L117:L119)</f>
        <v>0</v>
      </c>
      <c r="M116" s="136">
        <f>SUM(M117:M119)</f>
        <v>0</v>
      </c>
    </row>
    <row r="117" spans="1:13" ht="15" hidden="1">
      <c r="A117" s="21" t="s">
        <v>51</v>
      </c>
      <c r="B117" s="17" t="s">
        <v>19</v>
      </c>
      <c r="C117" s="18" t="s">
        <v>21</v>
      </c>
      <c r="D117" s="18" t="s">
        <v>21</v>
      </c>
      <c r="E117" s="18" t="s">
        <v>151</v>
      </c>
      <c r="F117" s="21"/>
      <c r="G117" s="19"/>
      <c r="H117" s="23">
        <f t="shared" si="8"/>
        <v>961</v>
      </c>
      <c r="I117" s="136">
        <f t="shared" si="9"/>
        <v>0</v>
      </c>
      <c r="J117" s="137"/>
      <c r="K117" s="137"/>
      <c r="L117" s="137"/>
      <c r="M117" s="137"/>
    </row>
    <row r="118" spans="1:13" ht="15" hidden="1">
      <c r="A118" s="21" t="s">
        <v>53</v>
      </c>
      <c r="B118" s="17" t="s">
        <v>19</v>
      </c>
      <c r="C118" s="18" t="s">
        <v>21</v>
      </c>
      <c r="D118" s="18" t="s">
        <v>21</v>
      </c>
      <c r="E118" s="18" t="s">
        <v>151</v>
      </c>
      <c r="F118" s="21"/>
      <c r="G118" s="19"/>
      <c r="H118" s="23">
        <f t="shared" si="8"/>
        <v>961</v>
      </c>
      <c r="I118" s="136">
        <f t="shared" si="9"/>
        <v>0</v>
      </c>
      <c r="J118" s="137"/>
      <c r="K118" s="137"/>
      <c r="L118" s="137"/>
      <c r="M118" s="137"/>
    </row>
    <row r="119" spans="1:13" ht="14.25" customHeight="1" hidden="1" thickBot="1">
      <c r="A119" s="29" t="s">
        <v>109</v>
      </c>
      <c r="B119" s="48" t="s">
        <v>19</v>
      </c>
      <c r="C119" s="49" t="s">
        <v>21</v>
      </c>
      <c r="D119" s="49" t="s">
        <v>21</v>
      </c>
      <c r="E119" s="49" t="s">
        <v>151</v>
      </c>
      <c r="F119" s="29"/>
      <c r="G119" s="82"/>
      <c r="H119" s="31">
        <f t="shared" si="8"/>
        <v>961</v>
      </c>
      <c r="I119" s="138">
        <f t="shared" si="9"/>
        <v>0</v>
      </c>
      <c r="J119" s="142"/>
      <c r="K119" s="142"/>
      <c r="L119" s="142"/>
      <c r="M119" s="142"/>
    </row>
    <row r="120" spans="1:13" ht="15.75" hidden="1" thickBot="1">
      <c r="A120" s="56" t="s">
        <v>54</v>
      </c>
      <c r="B120" s="54" t="s">
        <v>19</v>
      </c>
      <c r="C120" s="40" t="s">
        <v>21</v>
      </c>
      <c r="D120" s="40" t="s">
        <v>21</v>
      </c>
      <c r="E120" s="40" t="s">
        <v>151</v>
      </c>
      <c r="F120" s="42"/>
      <c r="G120" s="14">
        <v>290</v>
      </c>
      <c r="H120" s="15">
        <f t="shared" si="8"/>
        <v>961</v>
      </c>
      <c r="I120" s="134">
        <f t="shared" si="9"/>
        <v>0</v>
      </c>
      <c r="J120" s="134">
        <f>SUM(J121:J125)</f>
        <v>0</v>
      </c>
      <c r="K120" s="134">
        <f>SUM(K121:K125)</f>
        <v>0</v>
      </c>
      <c r="L120" s="134">
        <f>SUM(L121:L125)</f>
        <v>0</v>
      </c>
      <c r="M120" s="134">
        <f>SUM(M121:M125)</f>
        <v>0</v>
      </c>
    </row>
    <row r="121" spans="1:13" ht="15" hidden="1">
      <c r="A121" s="67" t="s">
        <v>110</v>
      </c>
      <c r="B121" s="17" t="s">
        <v>19</v>
      </c>
      <c r="C121" s="18" t="s">
        <v>21</v>
      </c>
      <c r="D121" s="18" t="s">
        <v>21</v>
      </c>
      <c r="E121" s="18" t="s">
        <v>151</v>
      </c>
      <c r="F121" s="67"/>
      <c r="G121" s="19"/>
      <c r="H121" s="62">
        <f t="shared" si="8"/>
        <v>961</v>
      </c>
      <c r="I121" s="135">
        <f t="shared" si="9"/>
        <v>0</v>
      </c>
      <c r="J121" s="137"/>
      <c r="K121" s="137"/>
      <c r="L121" s="137"/>
      <c r="M121" s="137"/>
    </row>
    <row r="122" spans="1:13" ht="15" hidden="1">
      <c r="A122" s="83" t="s">
        <v>111</v>
      </c>
      <c r="B122" s="17" t="s">
        <v>19</v>
      </c>
      <c r="C122" s="18" t="s">
        <v>21</v>
      </c>
      <c r="D122" s="18" t="s">
        <v>21</v>
      </c>
      <c r="E122" s="18" t="s">
        <v>151</v>
      </c>
      <c r="F122" s="83"/>
      <c r="G122" s="25"/>
      <c r="H122" s="23">
        <f t="shared" si="8"/>
        <v>961</v>
      </c>
      <c r="I122" s="136">
        <f t="shared" si="9"/>
        <v>0</v>
      </c>
      <c r="J122" s="137"/>
      <c r="K122" s="137"/>
      <c r="L122" s="137"/>
      <c r="M122" s="137"/>
    </row>
    <row r="123" spans="1:13" ht="15" hidden="1">
      <c r="A123" s="43" t="s">
        <v>112</v>
      </c>
      <c r="B123" s="48" t="s">
        <v>19</v>
      </c>
      <c r="C123" s="49" t="s">
        <v>21</v>
      </c>
      <c r="D123" s="49" t="s">
        <v>21</v>
      </c>
      <c r="E123" s="49" t="s">
        <v>151</v>
      </c>
      <c r="F123" s="43"/>
      <c r="G123" s="44"/>
      <c r="H123" s="31">
        <f t="shared" si="8"/>
        <v>961</v>
      </c>
      <c r="I123" s="138">
        <f t="shared" si="9"/>
        <v>0</v>
      </c>
      <c r="J123" s="142">
        <v>0</v>
      </c>
      <c r="K123" s="142">
        <v>0</v>
      </c>
      <c r="L123" s="142">
        <v>0</v>
      </c>
      <c r="M123" s="142">
        <v>0</v>
      </c>
    </row>
    <row r="124" spans="1:13" ht="15" hidden="1">
      <c r="A124" s="84" t="s">
        <v>113</v>
      </c>
      <c r="B124" s="76" t="s">
        <v>19</v>
      </c>
      <c r="C124" s="85" t="s">
        <v>21</v>
      </c>
      <c r="D124" s="85" t="s">
        <v>21</v>
      </c>
      <c r="E124" s="85" t="s">
        <v>151</v>
      </c>
      <c r="F124" s="83"/>
      <c r="G124" s="25"/>
      <c r="H124" s="86">
        <v>611</v>
      </c>
      <c r="I124" s="138">
        <f t="shared" si="9"/>
        <v>0</v>
      </c>
      <c r="J124" s="141">
        <v>0</v>
      </c>
      <c r="K124" s="141">
        <v>0</v>
      </c>
      <c r="L124" s="141">
        <v>0</v>
      </c>
      <c r="M124" s="141">
        <v>0</v>
      </c>
    </row>
    <row r="125" spans="1:16" ht="15.75" hidden="1" thickBot="1">
      <c r="A125" s="43" t="s">
        <v>114</v>
      </c>
      <c r="B125" s="87" t="s">
        <v>19</v>
      </c>
      <c r="C125" s="88" t="s">
        <v>21</v>
      </c>
      <c r="D125" s="88" t="s">
        <v>21</v>
      </c>
      <c r="E125" s="88" t="s">
        <v>151</v>
      </c>
      <c r="F125" s="89"/>
      <c r="G125" s="30"/>
      <c r="H125" s="63">
        <v>961</v>
      </c>
      <c r="I125" s="138">
        <f t="shared" si="9"/>
        <v>0</v>
      </c>
      <c r="J125" s="139">
        <v>0</v>
      </c>
      <c r="K125" s="139"/>
      <c r="L125" s="139"/>
      <c r="M125" s="139"/>
      <c r="P125" s="154"/>
    </row>
    <row r="126" spans="1:13" ht="17.25" hidden="1" thickBot="1">
      <c r="A126" s="53" t="s">
        <v>115</v>
      </c>
      <c r="B126" s="54" t="s">
        <v>19</v>
      </c>
      <c r="C126" s="40" t="s">
        <v>21</v>
      </c>
      <c r="D126" s="40" t="s">
        <v>21</v>
      </c>
      <c r="E126" s="40" t="s">
        <v>151</v>
      </c>
      <c r="F126" s="55"/>
      <c r="G126" s="14">
        <v>300</v>
      </c>
      <c r="H126" s="15">
        <f aca="true" t="shared" si="10" ref="H126:H150">$H$41</f>
        <v>961</v>
      </c>
      <c r="I126" s="134">
        <f t="shared" si="9"/>
        <v>0</v>
      </c>
      <c r="J126" s="134">
        <f>J127+J132</f>
        <v>0</v>
      </c>
      <c r="K126" s="134">
        <f>K127+K132</f>
        <v>0</v>
      </c>
      <c r="L126" s="134">
        <f>L127+L132</f>
        <v>0</v>
      </c>
      <c r="M126" s="134">
        <f>M127+M132</f>
        <v>0</v>
      </c>
    </row>
    <row r="127" spans="1:16" ht="15.75" hidden="1" thickBot="1">
      <c r="A127" s="90" t="s">
        <v>116</v>
      </c>
      <c r="B127" s="54" t="s">
        <v>19</v>
      </c>
      <c r="C127" s="40" t="s">
        <v>21</v>
      </c>
      <c r="D127" s="40" t="s">
        <v>21</v>
      </c>
      <c r="E127" s="40" t="s">
        <v>151</v>
      </c>
      <c r="F127" s="91"/>
      <c r="G127" s="14">
        <v>310</v>
      </c>
      <c r="H127" s="61">
        <f t="shared" si="10"/>
        <v>961</v>
      </c>
      <c r="I127" s="134">
        <f t="shared" si="9"/>
        <v>0</v>
      </c>
      <c r="J127" s="134">
        <f>SUM(J128:J130)</f>
        <v>0</v>
      </c>
      <c r="K127" s="134">
        <f>SUM(K128:K130)</f>
        <v>0</v>
      </c>
      <c r="L127" s="134">
        <f>SUM(L128:L130)</f>
        <v>0</v>
      </c>
      <c r="M127" s="149">
        <f>SUM(M128:M130)</f>
        <v>0</v>
      </c>
      <c r="P127" s="154"/>
    </row>
    <row r="128" spans="1:16" ht="51" hidden="1">
      <c r="A128" s="92" t="s">
        <v>117</v>
      </c>
      <c r="B128" s="17" t="s">
        <v>19</v>
      </c>
      <c r="C128" s="18" t="s">
        <v>21</v>
      </c>
      <c r="D128" s="18" t="s">
        <v>21</v>
      </c>
      <c r="E128" s="18" t="s">
        <v>151</v>
      </c>
      <c r="F128" s="92"/>
      <c r="G128" s="19"/>
      <c r="H128" s="62">
        <f t="shared" si="10"/>
        <v>961</v>
      </c>
      <c r="I128" s="135">
        <f t="shared" si="9"/>
        <v>0</v>
      </c>
      <c r="J128" s="137"/>
      <c r="K128" s="137"/>
      <c r="L128" s="137"/>
      <c r="M128" s="137"/>
      <c r="P128" s="154">
        <f>I158-P127</f>
        <v>77.1</v>
      </c>
    </row>
    <row r="129" spans="1:13" ht="15" hidden="1">
      <c r="A129" s="21" t="s">
        <v>118</v>
      </c>
      <c r="B129" s="17" t="s">
        <v>19</v>
      </c>
      <c r="C129" s="18" t="s">
        <v>21</v>
      </c>
      <c r="D129" s="18" t="s">
        <v>21</v>
      </c>
      <c r="E129" s="18" t="s">
        <v>151</v>
      </c>
      <c r="F129" s="21"/>
      <c r="G129" s="19"/>
      <c r="H129" s="23">
        <f t="shared" si="10"/>
        <v>961</v>
      </c>
      <c r="I129" s="136">
        <f t="shared" si="9"/>
        <v>0</v>
      </c>
      <c r="J129" s="137"/>
      <c r="K129" s="137">
        <v>0</v>
      </c>
      <c r="L129" s="137">
        <v>0</v>
      </c>
      <c r="M129" s="137"/>
    </row>
    <row r="130" spans="1:13" ht="15.75" hidden="1" thickBot="1">
      <c r="A130" s="21" t="s">
        <v>119</v>
      </c>
      <c r="B130" s="17" t="s">
        <v>19</v>
      </c>
      <c r="C130" s="18" t="s">
        <v>21</v>
      </c>
      <c r="D130" s="18" t="s">
        <v>21</v>
      </c>
      <c r="E130" s="18" t="s">
        <v>151</v>
      </c>
      <c r="F130" s="21"/>
      <c r="G130" s="19"/>
      <c r="H130" s="23">
        <f t="shared" si="10"/>
        <v>961</v>
      </c>
      <c r="I130" s="136">
        <f t="shared" si="9"/>
        <v>0</v>
      </c>
      <c r="J130" s="137"/>
      <c r="K130" s="137"/>
      <c r="L130" s="137"/>
      <c r="M130" s="137"/>
    </row>
    <row r="131" spans="1:13" ht="15.75" hidden="1" thickBot="1">
      <c r="A131" s="93" t="s">
        <v>120</v>
      </c>
      <c r="B131" s="48" t="s">
        <v>19</v>
      </c>
      <c r="C131" s="49" t="s">
        <v>21</v>
      </c>
      <c r="D131" s="49" t="s">
        <v>21</v>
      </c>
      <c r="E131" s="49" t="s">
        <v>151</v>
      </c>
      <c r="F131" s="94"/>
      <c r="G131" s="95">
        <v>320</v>
      </c>
      <c r="H131" s="96">
        <f t="shared" si="10"/>
        <v>961</v>
      </c>
      <c r="I131" s="150">
        <f t="shared" si="9"/>
        <v>0</v>
      </c>
      <c r="J131" s="150"/>
      <c r="K131" s="150"/>
      <c r="L131" s="150"/>
      <c r="M131" s="150"/>
    </row>
    <row r="132" spans="1:13" ht="15.75" hidden="1" thickBot="1">
      <c r="A132" s="90" t="s">
        <v>121</v>
      </c>
      <c r="B132" s="54" t="s">
        <v>19</v>
      </c>
      <c r="C132" s="40" t="s">
        <v>21</v>
      </c>
      <c r="D132" s="40" t="s">
        <v>21</v>
      </c>
      <c r="E132" s="40" t="s">
        <v>151</v>
      </c>
      <c r="F132" s="91"/>
      <c r="G132" s="14">
        <v>340</v>
      </c>
      <c r="H132" s="61">
        <f t="shared" si="10"/>
        <v>961</v>
      </c>
      <c r="I132" s="134">
        <f t="shared" si="9"/>
        <v>0</v>
      </c>
      <c r="J132" s="134">
        <f>SUM(J133:J135)</f>
        <v>0</v>
      </c>
      <c r="K132" s="134">
        <f>SUM(K133:K135)</f>
        <v>0</v>
      </c>
      <c r="L132" s="134">
        <f>SUM(L133:L135)</f>
        <v>0</v>
      </c>
      <c r="M132" s="149">
        <f>SUM(M133:M135)</f>
        <v>0</v>
      </c>
    </row>
    <row r="133" spans="1:13" ht="15" hidden="1">
      <c r="A133" s="21" t="s">
        <v>122</v>
      </c>
      <c r="B133" s="17" t="s">
        <v>19</v>
      </c>
      <c r="C133" s="18" t="s">
        <v>21</v>
      </c>
      <c r="D133" s="18" t="s">
        <v>21</v>
      </c>
      <c r="E133" s="18" t="s">
        <v>151</v>
      </c>
      <c r="F133" s="21"/>
      <c r="G133" s="19"/>
      <c r="H133" s="62">
        <f t="shared" si="10"/>
        <v>961</v>
      </c>
      <c r="I133" s="135">
        <f t="shared" si="9"/>
        <v>0</v>
      </c>
      <c r="J133" s="137"/>
      <c r="K133" s="137"/>
      <c r="L133" s="137"/>
      <c r="M133" s="137"/>
    </row>
    <row r="134" spans="1:13" ht="15" hidden="1">
      <c r="A134" s="24" t="s">
        <v>123</v>
      </c>
      <c r="B134" s="17" t="s">
        <v>19</v>
      </c>
      <c r="C134" s="18" t="s">
        <v>21</v>
      </c>
      <c r="D134" s="18" t="s">
        <v>21</v>
      </c>
      <c r="E134" s="18" t="s">
        <v>151</v>
      </c>
      <c r="F134" s="24"/>
      <c r="G134" s="25"/>
      <c r="H134" s="23">
        <f t="shared" si="10"/>
        <v>961</v>
      </c>
      <c r="I134" s="136">
        <f t="shared" si="9"/>
        <v>0</v>
      </c>
      <c r="J134" s="137"/>
      <c r="K134" s="137"/>
      <c r="L134" s="137"/>
      <c r="M134" s="137"/>
    </row>
    <row r="135" spans="1:13" ht="39" hidden="1" thickBot="1">
      <c r="A135" s="97" t="s">
        <v>124</v>
      </c>
      <c r="B135" s="17" t="s">
        <v>19</v>
      </c>
      <c r="C135" s="18" t="s">
        <v>21</v>
      </c>
      <c r="D135" s="18" t="s">
        <v>21</v>
      </c>
      <c r="E135" s="18" t="s">
        <v>151</v>
      </c>
      <c r="F135" s="98"/>
      <c r="G135" s="25"/>
      <c r="H135" s="23">
        <f t="shared" si="10"/>
        <v>961</v>
      </c>
      <c r="I135" s="136">
        <f t="shared" si="9"/>
        <v>0</v>
      </c>
      <c r="J135" s="137"/>
      <c r="K135" s="137"/>
      <c r="L135" s="137"/>
      <c r="M135" s="137"/>
    </row>
    <row r="136" spans="1:13" ht="17.25" hidden="1" thickBot="1">
      <c r="A136" s="99" t="s">
        <v>125</v>
      </c>
      <c r="B136" s="17" t="s">
        <v>19</v>
      </c>
      <c r="C136" s="18" t="s">
        <v>21</v>
      </c>
      <c r="D136" s="18" t="s">
        <v>21</v>
      </c>
      <c r="E136" s="18" t="s">
        <v>151</v>
      </c>
      <c r="F136" s="99"/>
      <c r="G136" s="14">
        <v>400</v>
      </c>
      <c r="H136" s="15">
        <f t="shared" si="10"/>
        <v>961</v>
      </c>
      <c r="I136" s="134">
        <f t="shared" si="9"/>
        <v>0</v>
      </c>
      <c r="J136" s="134">
        <f>SUM(J137:J139)</f>
        <v>0</v>
      </c>
      <c r="K136" s="134">
        <f>SUM(K137:K139)</f>
        <v>0</v>
      </c>
      <c r="L136" s="134">
        <f>SUM(L137:L139)</f>
        <v>0</v>
      </c>
      <c r="M136" s="134">
        <f>SUM(M137:M139)</f>
        <v>0</v>
      </c>
    </row>
    <row r="137" spans="1:13" ht="15.75" hidden="1" thickBot="1">
      <c r="A137" s="100" t="s">
        <v>126</v>
      </c>
      <c r="B137" s="17" t="s">
        <v>19</v>
      </c>
      <c r="C137" s="18" t="s">
        <v>21</v>
      </c>
      <c r="D137" s="18" t="s">
        <v>21</v>
      </c>
      <c r="E137" s="18" t="s">
        <v>151</v>
      </c>
      <c r="F137" s="100"/>
      <c r="G137" s="14">
        <v>410</v>
      </c>
      <c r="H137" s="61">
        <f t="shared" si="10"/>
        <v>961</v>
      </c>
      <c r="I137" s="134">
        <f t="shared" si="9"/>
        <v>0</v>
      </c>
      <c r="J137" s="134"/>
      <c r="K137" s="134"/>
      <c r="L137" s="134"/>
      <c r="M137" s="134"/>
    </row>
    <row r="138" spans="1:13" ht="15.75" hidden="1" thickBot="1">
      <c r="A138" s="100" t="s">
        <v>127</v>
      </c>
      <c r="B138" s="17" t="s">
        <v>19</v>
      </c>
      <c r="C138" s="18" t="s">
        <v>21</v>
      </c>
      <c r="D138" s="18" t="s">
        <v>21</v>
      </c>
      <c r="E138" s="18" t="s">
        <v>151</v>
      </c>
      <c r="F138" s="100"/>
      <c r="G138" s="14">
        <v>420</v>
      </c>
      <c r="H138" s="61">
        <f t="shared" si="10"/>
        <v>961</v>
      </c>
      <c r="I138" s="134">
        <f t="shared" si="9"/>
        <v>0</v>
      </c>
      <c r="J138" s="134"/>
      <c r="K138" s="134"/>
      <c r="L138" s="134"/>
      <c r="M138" s="134"/>
    </row>
    <row r="139" spans="1:13" ht="15.75" hidden="1" thickBot="1">
      <c r="A139" s="100" t="s">
        <v>128</v>
      </c>
      <c r="B139" s="17" t="s">
        <v>19</v>
      </c>
      <c r="C139" s="18" t="s">
        <v>21</v>
      </c>
      <c r="D139" s="18" t="s">
        <v>21</v>
      </c>
      <c r="E139" s="18" t="s">
        <v>151</v>
      </c>
      <c r="F139" s="100"/>
      <c r="G139" s="14">
        <v>440</v>
      </c>
      <c r="H139" s="61">
        <f t="shared" si="10"/>
        <v>961</v>
      </c>
      <c r="I139" s="134">
        <f t="shared" si="9"/>
        <v>0</v>
      </c>
      <c r="J139" s="134"/>
      <c r="K139" s="134"/>
      <c r="L139" s="134"/>
      <c r="M139" s="134"/>
    </row>
    <row r="140" spans="1:13" ht="15.75" hidden="1" thickBot="1">
      <c r="A140" s="13" t="s">
        <v>129</v>
      </c>
      <c r="B140" s="17" t="s">
        <v>19</v>
      </c>
      <c r="C140" s="18" t="s">
        <v>21</v>
      </c>
      <c r="D140" s="18" t="s">
        <v>21</v>
      </c>
      <c r="E140" s="18" t="s">
        <v>151</v>
      </c>
      <c r="F140" s="13"/>
      <c r="G140" s="14">
        <v>540</v>
      </c>
      <c r="H140" s="15">
        <f t="shared" si="10"/>
        <v>961</v>
      </c>
      <c r="I140" s="134">
        <f t="shared" si="9"/>
        <v>0</v>
      </c>
      <c r="J140" s="134">
        <f>SUM(J141:J143)</f>
        <v>0</v>
      </c>
      <c r="K140" s="134">
        <f>SUM(K141:K143)</f>
        <v>0</v>
      </c>
      <c r="L140" s="134">
        <f>SUM(L141:L143)</f>
        <v>0</v>
      </c>
      <c r="M140" s="134">
        <f>SUM(M141:M143)</f>
        <v>0</v>
      </c>
    </row>
    <row r="141" spans="1:13" ht="15" hidden="1">
      <c r="A141" s="101" t="s">
        <v>130</v>
      </c>
      <c r="B141" s="17" t="s">
        <v>19</v>
      </c>
      <c r="C141" s="18" t="s">
        <v>21</v>
      </c>
      <c r="D141" s="18" t="s">
        <v>21</v>
      </c>
      <c r="E141" s="18" t="s">
        <v>151</v>
      </c>
      <c r="F141" s="101"/>
      <c r="G141" s="102"/>
      <c r="H141" s="23">
        <f t="shared" si="10"/>
        <v>961</v>
      </c>
      <c r="I141" s="136">
        <f t="shared" si="9"/>
        <v>0</v>
      </c>
      <c r="J141" s="137"/>
      <c r="K141" s="137"/>
      <c r="L141" s="137"/>
      <c r="M141" s="137"/>
    </row>
    <row r="142" spans="1:13" ht="15" hidden="1">
      <c r="A142" s="92" t="s">
        <v>131</v>
      </c>
      <c r="B142" s="17" t="s">
        <v>19</v>
      </c>
      <c r="C142" s="18" t="s">
        <v>21</v>
      </c>
      <c r="D142" s="18" t="s">
        <v>21</v>
      </c>
      <c r="E142" s="18" t="s">
        <v>151</v>
      </c>
      <c r="F142" s="92"/>
      <c r="G142" s="103"/>
      <c r="H142" s="23">
        <f t="shared" si="10"/>
        <v>961</v>
      </c>
      <c r="I142" s="136">
        <f t="shared" si="9"/>
        <v>0</v>
      </c>
      <c r="J142" s="137"/>
      <c r="K142" s="137"/>
      <c r="L142" s="137"/>
      <c r="M142" s="137"/>
    </row>
    <row r="143" spans="1:13" ht="15.75" hidden="1" thickBot="1">
      <c r="A143" s="92" t="s">
        <v>132</v>
      </c>
      <c r="B143" s="17" t="s">
        <v>19</v>
      </c>
      <c r="C143" s="18" t="s">
        <v>21</v>
      </c>
      <c r="D143" s="18" t="s">
        <v>21</v>
      </c>
      <c r="E143" s="18" t="s">
        <v>151</v>
      </c>
      <c r="F143" s="92"/>
      <c r="G143" s="103"/>
      <c r="H143" s="23">
        <f t="shared" si="10"/>
        <v>961</v>
      </c>
      <c r="I143" s="136">
        <f t="shared" si="9"/>
        <v>0</v>
      </c>
      <c r="J143" s="137"/>
      <c r="K143" s="137"/>
      <c r="L143" s="137"/>
      <c r="M143" s="137"/>
    </row>
    <row r="144" spans="1:13" ht="15.75" hidden="1" thickBot="1">
      <c r="A144" s="13" t="s">
        <v>133</v>
      </c>
      <c r="B144" s="17" t="s">
        <v>19</v>
      </c>
      <c r="C144" s="18" t="s">
        <v>21</v>
      </c>
      <c r="D144" s="18" t="s">
        <v>21</v>
      </c>
      <c r="E144" s="18" t="s">
        <v>151</v>
      </c>
      <c r="F144" s="13"/>
      <c r="G144" s="14">
        <v>600</v>
      </c>
      <c r="H144" s="15">
        <f t="shared" si="10"/>
        <v>961</v>
      </c>
      <c r="I144" s="134">
        <f t="shared" si="9"/>
        <v>0</v>
      </c>
      <c r="J144" s="134">
        <f>SUM(J145,J146)</f>
        <v>0</v>
      </c>
      <c r="K144" s="134">
        <f>SUM(K145,K146)</f>
        <v>0</v>
      </c>
      <c r="L144" s="134">
        <f>SUM(L145,L146)</f>
        <v>0</v>
      </c>
      <c r="M144" s="134">
        <f>SUM(M145,M146)</f>
        <v>0</v>
      </c>
    </row>
    <row r="145" spans="1:13" ht="15" hidden="1">
      <c r="A145" s="69" t="s">
        <v>134</v>
      </c>
      <c r="B145" s="17" t="s">
        <v>19</v>
      </c>
      <c r="C145" s="18" t="s">
        <v>21</v>
      </c>
      <c r="D145" s="18" t="s">
        <v>21</v>
      </c>
      <c r="E145" s="18" t="s">
        <v>151</v>
      </c>
      <c r="F145" s="69"/>
      <c r="G145" s="102">
        <v>620</v>
      </c>
      <c r="H145" s="27">
        <f t="shared" si="10"/>
        <v>961</v>
      </c>
      <c r="I145" s="136">
        <f aca="true" t="shared" si="11" ref="I145:I150">SUM(J145:M145)</f>
        <v>0</v>
      </c>
      <c r="J145" s="135"/>
      <c r="K145" s="135"/>
      <c r="L145" s="135"/>
      <c r="M145" s="135"/>
    </row>
    <row r="146" spans="1:13" ht="15" hidden="1">
      <c r="A146" s="16" t="s">
        <v>135</v>
      </c>
      <c r="B146" s="17" t="s">
        <v>19</v>
      </c>
      <c r="C146" s="18" t="s">
        <v>21</v>
      </c>
      <c r="D146" s="18" t="s">
        <v>21</v>
      </c>
      <c r="E146" s="18" t="s">
        <v>151</v>
      </c>
      <c r="F146" s="16"/>
      <c r="G146" s="78">
        <v>640</v>
      </c>
      <c r="H146" s="27">
        <f t="shared" si="10"/>
        <v>961</v>
      </c>
      <c r="I146" s="136">
        <f t="shared" si="11"/>
        <v>0</v>
      </c>
      <c r="J146" s="151">
        <f>SUM(J147:J150)</f>
        <v>0</v>
      </c>
      <c r="K146" s="151">
        <f>SUM(K147:K150)</f>
        <v>0</v>
      </c>
      <c r="L146" s="151">
        <f>SUM(L147:L150)</f>
        <v>0</v>
      </c>
      <c r="M146" s="151">
        <f>SUM(M147:M150)</f>
        <v>0</v>
      </c>
    </row>
    <row r="147" spans="1:13" ht="15" hidden="1">
      <c r="A147" s="21" t="s">
        <v>136</v>
      </c>
      <c r="B147" s="17" t="s">
        <v>19</v>
      </c>
      <c r="C147" s="18" t="s">
        <v>21</v>
      </c>
      <c r="D147" s="18" t="s">
        <v>21</v>
      </c>
      <c r="E147" s="18" t="s">
        <v>151</v>
      </c>
      <c r="F147" s="21"/>
      <c r="G147" s="78"/>
      <c r="H147" s="23">
        <f t="shared" si="10"/>
        <v>961</v>
      </c>
      <c r="I147" s="136">
        <f t="shared" si="11"/>
        <v>0</v>
      </c>
      <c r="J147" s="137"/>
      <c r="K147" s="137"/>
      <c r="L147" s="137"/>
      <c r="M147" s="137"/>
    </row>
    <row r="148" spans="1:13" ht="15" hidden="1">
      <c r="A148" s="21" t="s">
        <v>137</v>
      </c>
      <c r="B148" s="17" t="s">
        <v>19</v>
      </c>
      <c r="C148" s="18" t="s">
        <v>21</v>
      </c>
      <c r="D148" s="18" t="s">
        <v>21</v>
      </c>
      <c r="E148" s="18" t="s">
        <v>151</v>
      </c>
      <c r="F148" s="21"/>
      <c r="G148" s="78"/>
      <c r="H148" s="23">
        <f t="shared" si="10"/>
        <v>961</v>
      </c>
      <c r="I148" s="136">
        <f t="shared" si="11"/>
        <v>0</v>
      </c>
      <c r="J148" s="137"/>
      <c r="K148" s="137"/>
      <c r="L148" s="137"/>
      <c r="M148" s="137"/>
    </row>
    <row r="149" spans="1:13" ht="15" hidden="1">
      <c r="A149" s="21" t="s">
        <v>138</v>
      </c>
      <c r="B149" s="17" t="s">
        <v>19</v>
      </c>
      <c r="C149" s="18" t="s">
        <v>21</v>
      </c>
      <c r="D149" s="18" t="s">
        <v>21</v>
      </c>
      <c r="E149" s="18" t="s">
        <v>151</v>
      </c>
      <c r="F149" s="21"/>
      <c r="G149" s="78"/>
      <c r="H149" s="23">
        <f t="shared" si="10"/>
        <v>961</v>
      </c>
      <c r="I149" s="136">
        <f t="shared" si="11"/>
        <v>0</v>
      </c>
      <c r="J149" s="137"/>
      <c r="K149" s="137"/>
      <c r="L149" s="137"/>
      <c r="M149" s="137"/>
    </row>
    <row r="150" spans="1:13" ht="15.75" hidden="1" thickBot="1">
      <c r="A150" s="29" t="s">
        <v>139</v>
      </c>
      <c r="B150" s="17" t="s">
        <v>19</v>
      </c>
      <c r="C150" s="18" t="s">
        <v>21</v>
      </c>
      <c r="D150" s="18" t="s">
        <v>21</v>
      </c>
      <c r="E150" s="18" t="s">
        <v>151</v>
      </c>
      <c r="F150" s="29"/>
      <c r="G150" s="82"/>
      <c r="H150" s="31">
        <f t="shared" si="10"/>
        <v>961</v>
      </c>
      <c r="I150" s="138">
        <f t="shared" si="11"/>
        <v>0</v>
      </c>
      <c r="J150" s="142"/>
      <c r="K150" s="142"/>
      <c r="L150" s="142"/>
      <c r="M150" s="142"/>
    </row>
    <row r="151" spans="1:13" ht="30.75" hidden="1" thickBot="1">
      <c r="A151" s="32" t="s">
        <v>112</v>
      </c>
      <c r="B151" s="17" t="s">
        <v>19</v>
      </c>
      <c r="C151" s="18" t="s">
        <v>21</v>
      </c>
      <c r="D151" s="18" t="s">
        <v>21</v>
      </c>
      <c r="E151" s="18" t="s">
        <v>151</v>
      </c>
      <c r="F151" s="32"/>
      <c r="G151" s="11"/>
      <c r="H151" s="12">
        <v>611</v>
      </c>
      <c r="I151" s="132">
        <f>I152</f>
        <v>0</v>
      </c>
      <c r="J151" s="132">
        <f>J152</f>
        <v>0</v>
      </c>
      <c r="K151" s="132">
        <f>K152</f>
        <v>0</v>
      </c>
      <c r="L151" s="132">
        <f>L152</f>
        <v>0</v>
      </c>
      <c r="M151" s="133">
        <f>M152</f>
        <v>0</v>
      </c>
    </row>
    <row r="152" spans="1:13" ht="15.75" hidden="1" thickBot="1">
      <c r="A152" s="13" t="s">
        <v>54</v>
      </c>
      <c r="B152" s="17" t="s">
        <v>19</v>
      </c>
      <c r="C152" s="18" t="s">
        <v>21</v>
      </c>
      <c r="D152" s="18" t="s">
        <v>21</v>
      </c>
      <c r="E152" s="18" t="s">
        <v>151</v>
      </c>
      <c r="F152" s="13"/>
      <c r="G152" s="14">
        <v>290</v>
      </c>
      <c r="H152" s="15">
        <v>611</v>
      </c>
      <c r="I152" s="134">
        <f>SUM(J152:M152)</f>
        <v>0</v>
      </c>
      <c r="J152" s="134">
        <f>J153</f>
        <v>0</v>
      </c>
      <c r="K152" s="134">
        <f>K153</f>
        <v>0</v>
      </c>
      <c r="L152" s="134">
        <f>L153</f>
        <v>0</v>
      </c>
      <c r="M152" s="134">
        <f>M153</f>
        <v>0</v>
      </c>
    </row>
    <row r="153" spans="1:13" ht="15.75" hidden="1" thickBot="1">
      <c r="A153" s="43" t="s">
        <v>112</v>
      </c>
      <c r="B153" s="17" t="s">
        <v>19</v>
      </c>
      <c r="C153" s="18" t="s">
        <v>21</v>
      </c>
      <c r="D153" s="18" t="s">
        <v>21</v>
      </c>
      <c r="E153" s="18" t="s">
        <v>151</v>
      </c>
      <c r="F153" s="43"/>
      <c r="G153" s="44"/>
      <c r="H153" s="31">
        <v>611</v>
      </c>
      <c r="I153" s="138">
        <f>SUM(J153:M153)</f>
        <v>0</v>
      </c>
      <c r="J153" s="142"/>
      <c r="K153" s="142"/>
      <c r="L153" s="142"/>
      <c r="M153" s="142"/>
    </row>
    <row r="154" spans="1:13" ht="30.75" hidden="1" thickBot="1">
      <c r="A154" s="7" t="s">
        <v>140</v>
      </c>
      <c r="B154" s="17" t="s">
        <v>19</v>
      </c>
      <c r="C154" s="18" t="s">
        <v>21</v>
      </c>
      <c r="D154" s="18" t="s">
        <v>21</v>
      </c>
      <c r="E154" s="18" t="s">
        <v>151</v>
      </c>
      <c r="F154" s="10"/>
      <c r="G154" s="11"/>
      <c r="H154" s="12">
        <v>611</v>
      </c>
      <c r="I154" s="132">
        <f>I155</f>
        <v>0</v>
      </c>
      <c r="J154" s="132">
        <f>J155</f>
        <v>0</v>
      </c>
      <c r="K154" s="132">
        <f>K155</f>
        <v>0</v>
      </c>
      <c r="L154" s="132">
        <f>L155</f>
        <v>0</v>
      </c>
      <c r="M154" s="133">
        <f>M155</f>
        <v>0</v>
      </c>
    </row>
    <row r="155" spans="1:13" ht="15" hidden="1">
      <c r="A155" s="104" t="s">
        <v>54</v>
      </c>
      <c r="B155" s="17" t="s">
        <v>19</v>
      </c>
      <c r="C155" s="18" t="s">
        <v>21</v>
      </c>
      <c r="D155" s="18" t="s">
        <v>21</v>
      </c>
      <c r="E155" s="18" t="s">
        <v>151</v>
      </c>
      <c r="F155" s="104"/>
      <c r="G155" s="95">
        <v>290</v>
      </c>
      <c r="H155" s="105">
        <v>611</v>
      </c>
      <c r="I155" s="150">
        <f>SUM(J155:M155)</f>
        <v>0</v>
      </c>
      <c r="J155" s="150">
        <f>J157+J156</f>
        <v>0</v>
      </c>
      <c r="K155" s="150">
        <f>K157+K156</f>
        <v>0</v>
      </c>
      <c r="L155" s="150">
        <f>L157+L156</f>
        <v>0</v>
      </c>
      <c r="M155" s="150">
        <f>M157+M156</f>
        <v>0</v>
      </c>
    </row>
    <row r="156" spans="1:13" ht="15" hidden="1">
      <c r="A156" s="106" t="s">
        <v>113</v>
      </c>
      <c r="B156" s="17" t="s">
        <v>19</v>
      </c>
      <c r="C156" s="18" t="s">
        <v>21</v>
      </c>
      <c r="D156" s="18" t="s">
        <v>21</v>
      </c>
      <c r="E156" s="18" t="s">
        <v>151</v>
      </c>
      <c r="F156" s="107"/>
      <c r="G156" s="108"/>
      <c r="H156" s="109">
        <v>611</v>
      </c>
      <c r="I156" s="141">
        <f>SUM(J156:M156)</f>
        <v>0</v>
      </c>
      <c r="J156" s="141"/>
      <c r="K156" s="141"/>
      <c r="L156" s="141"/>
      <c r="M156" s="141"/>
    </row>
    <row r="157" spans="1:13" ht="15" hidden="1">
      <c r="A157" s="83" t="s">
        <v>114</v>
      </c>
      <c r="B157" s="17" t="s">
        <v>19</v>
      </c>
      <c r="C157" s="18" t="s">
        <v>21</v>
      </c>
      <c r="D157" s="18" t="s">
        <v>21</v>
      </c>
      <c r="E157" s="18" t="s">
        <v>151</v>
      </c>
      <c r="F157" s="83"/>
      <c r="G157" s="25"/>
      <c r="H157" s="86">
        <v>611</v>
      </c>
      <c r="I157" s="136">
        <f>SUM(J157:M157)</f>
        <v>0</v>
      </c>
      <c r="J157" s="139"/>
      <c r="K157" s="139"/>
      <c r="L157" s="139"/>
      <c r="M157" s="139"/>
    </row>
    <row r="158" spans="1:13" ht="24" customHeight="1" thickBot="1">
      <c r="A158" s="122" t="s">
        <v>18</v>
      </c>
      <c r="B158" s="123" t="s">
        <v>19</v>
      </c>
      <c r="C158" s="124" t="s">
        <v>21</v>
      </c>
      <c r="D158" s="124" t="s">
        <v>21</v>
      </c>
      <c r="E158" s="124" t="s">
        <v>151</v>
      </c>
      <c r="F158" s="125"/>
      <c r="G158" s="126"/>
      <c r="H158" s="127"/>
      <c r="I158" s="152">
        <f>SUM(J158:M158)</f>
        <v>77.1</v>
      </c>
      <c r="J158" s="152">
        <f>J8</f>
        <v>0</v>
      </c>
      <c r="K158" s="152">
        <f>K8</f>
        <v>0</v>
      </c>
      <c r="L158" s="152">
        <f>L8</f>
        <v>35.599999999999994</v>
      </c>
      <c r="M158" s="153">
        <f>M8</f>
        <v>41.5</v>
      </c>
    </row>
    <row r="159" spans="1:13" ht="15">
      <c r="A159" s="110"/>
      <c r="B159" s="111"/>
      <c r="C159" s="112"/>
      <c r="D159" s="112"/>
      <c r="E159" s="112"/>
      <c r="F159" s="110"/>
      <c r="G159" s="113"/>
      <c r="H159" s="114"/>
      <c r="I159" s="115"/>
      <c r="J159" s="116"/>
      <c r="K159" s="116"/>
      <c r="L159" s="116"/>
      <c r="M159" s="116"/>
    </row>
    <row r="160" spans="1:4" ht="15">
      <c r="A160" s="117" t="s">
        <v>141</v>
      </c>
      <c r="B160" s="118"/>
      <c r="C160" s="118"/>
      <c r="D160" s="118"/>
    </row>
    <row r="161" spans="1:11" ht="15">
      <c r="A161" t="s">
        <v>142</v>
      </c>
      <c r="B161" s="119"/>
      <c r="C161" s="119"/>
      <c r="D161" s="119"/>
      <c r="E161" s="119"/>
      <c r="F161" s="119"/>
      <c r="G161" s="119"/>
      <c r="H161" s="173" t="s">
        <v>143</v>
      </c>
      <c r="I161" s="173"/>
      <c r="J161" s="173"/>
      <c r="K161" s="173"/>
    </row>
    <row r="163" spans="1:10" ht="15">
      <c r="A163" t="s">
        <v>144</v>
      </c>
      <c r="C163" s="119"/>
      <c r="D163" s="119"/>
      <c r="E163" s="119"/>
      <c r="F163" s="119"/>
      <c r="G163" s="119"/>
      <c r="H163" s="173" t="s">
        <v>145</v>
      </c>
      <c r="I163" s="173"/>
      <c r="J163" s="173"/>
    </row>
    <row r="165" spans="1:10" ht="15">
      <c r="A165" t="s">
        <v>146</v>
      </c>
      <c r="B165" s="119"/>
      <c r="C165" s="119"/>
      <c r="D165" s="119"/>
      <c r="E165" s="119"/>
      <c r="F165" s="119"/>
      <c r="G165" s="119"/>
      <c r="H165" s="173" t="s">
        <v>147</v>
      </c>
      <c r="I165" s="173"/>
      <c r="J165" s="173"/>
    </row>
  </sheetData>
  <sheetProtection/>
  <mergeCells count="18">
    <mergeCell ref="H165:J165"/>
    <mergeCell ref="F5:F7"/>
    <mergeCell ref="G5:G7"/>
    <mergeCell ref="H5:H7"/>
    <mergeCell ref="H163:J163"/>
    <mergeCell ref="I5:M5"/>
    <mergeCell ref="J6:M6"/>
    <mergeCell ref="H161:K161"/>
    <mergeCell ref="A1:M1"/>
    <mergeCell ref="C5:C7"/>
    <mergeCell ref="D5:D7"/>
    <mergeCell ref="E5:E7"/>
    <mergeCell ref="A5:A7"/>
    <mergeCell ref="B5:B7"/>
    <mergeCell ref="A2:C2"/>
    <mergeCell ref="A3:C3"/>
    <mergeCell ref="D3:M3"/>
    <mergeCell ref="A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Katya</cp:lastModifiedBy>
  <cp:lastPrinted>2015-12-05T01:25:58Z</cp:lastPrinted>
  <dcterms:created xsi:type="dcterms:W3CDTF">2015-01-15T05:53:08Z</dcterms:created>
  <dcterms:modified xsi:type="dcterms:W3CDTF">2015-12-05T01:28:15Z</dcterms:modified>
  <cp:category/>
  <cp:version/>
  <cp:contentType/>
  <cp:contentStatus/>
</cp:coreProperties>
</file>