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<sst xmlns="http://schemas.openxmlformats.org/spreadsheetml/2006/main" count="77" uniqueCount="49">
  <si>
    <t>Открытий конкурс</t>
  </si>
  <si>
    <t>Электронный аукцион</t>
  </si>
  <si>
    <t>Запрос котировок</t>
  </si>
  <si>
    <t>НМЦК, тыс. руб.</t>
  </si>
  <si>
    <t>Запланировано закупок на 2015 год (согласно плана-графика)</t>
  </si>
  <si>
    <t>Закупки у ед. поставщика (кроме закупок малого объема)</t>
  </si>
  <si>
    <t>ед.</t>
  </si>
  <si>
    <t>тыс. руб.</t>
  </si>
  <si>
    <t>Осуществлено закупок в 1 квартале 2015 года</t>
  </si>
  <si>
    <t xml:space="preserve">Закупки среди субъектов малого предпринимательства </t>
  </si>
  <si>
    <t>Цена контракта, тыс. руб.</t>
  </si>
  <si>
    <t>Администрация Ягоднинского района</t>
  </si>
  <si>
    <t>Управление образованием</t>
  </si>
  <si>
    <t>Управление культуры</t>
  </si>
  <si>
    <t>Спорткомитет</t>
  </si>
  <si>
    <t>МО "Поселок Ягодное"</t>
  </si>
  <si>
    <t>МО "Поселок Дебин"</t>
  </si>
  <si>
    <t>МО "Поселок Оротукан"</t>
  </si>
  <si>
    <t>МО "Поселок Синегорье"</t>
  </si>
  <si>
    <t>МО "Поселок Бурхала"</t>
  </si>
  <si>
    <t>КУМИ</t>
  </si>
  <si>
    <t>МБУ "Ягоднинская центральная районная библиотека"</t>
  </si>
  <si>
    <t>МБУ "Кинотеатр "Факел"</t>
  </si>
  <si>
    <t>МБУ "Ягоднинский районный Центр культуры"</t>
  </si>
  <si>
    <t>МБОУ ДОД "ДШИ п. Ягодное"</t>
  </si>
  <si>
    <t>4</t>
  </si>
  <si>
    <t>5914</t>
  </si>
  <si>
    <t>6</t>
  </si>
  <si>
    <t>2791</t>
  </si>
  <si>
    <t>2</t>
  </si>
  <si>
    <t>977</t>
  </si>
  <si>
    <t>1</t>
  </si>
  <si>
    <t>3250</t>
  </si>
  <si>
    <t>3</t>
  </si>
  <si>
    <t>1448</t>
  </si>
  <si>
    <t>1000</t>
  </si>
  <si>
    <t>121</t>
  </si>
  <si>
    <t>Выполнение плана %</t>
  </si>
  <si>
    <t>Экономия средств, тыс. руб.</t>
  </si>
  <si>
    <t>Итого по администрации Ягоднинского района</t>
  </si>
  <si>
    <t>ИТОГО по поселениям</t>
  </si>
  <si>
    <t>Всего по району</t>
  </si>
  <si>
    <t>%</t>
  </si>
  <si>
    <t xml:space="preserve">Информация </t>
  </si>
  <si>
    <t xml:space="preserve">к заседанию межведомственной комиссии по противодействию коррупции </t>
  </si>
  <si>
    <t>в МО «Ягоднинский муниципальный район Магаданской области» 25.03.2015</t>
  </si>
  <si>
    <t>2. Информация об исполнении планов закупок в 1 квартале 2015 года</t>
  </si>
  <si>
    <t>1. Органом, осуществляющим контроль за соблюдением законодательства в сфере закупок на территории Ягоднинского района является - МУ «Комитет по финансам администрации МО «Ягоднинский муниципальный район»
За 2014 год поступило 62 обращения о согласовании возможности заключения контракта с ед. поставщиком, по каждому из которых была проведена проверка соблюдения законодательства, из них 59 согласовано, 3 отказано в согласовании.
За истекший период 2015 года поступило 3 обращения о согласовании возможности заключения контракта с ед. поставщиком., из них согласовано 1</t>
  </si>
  <si>
    <t>Всего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</si>
</sst>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84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>
      <alignment horizontal="right" vertical="center" wrapText="1"/>
    </xf>
    <xf numFmtId="184" fontId="1" fillId="0" borderId="10" xfId="0" applyNumberFormat="1" applyFont="1" applyBorder="1" applyAlignment="1">
      <alignment horizontal="righ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184" fontId="2" fillId="0" borderId="10" xfId="0" applyNumberFormat="1" applyFont="1" applyBorder="1" applyAlignment="1">
      <alignment horizontal="right" vertical="center" wrapText="1"/>
    </xf>
    <xf numFmtId="184" fontId="2" fillId="0" borderId="0" xfId="0" applyNumberFormat="1" applyFont="1" applyBorder="1" applyAlignment="1">
      <alignment horizontal="right" vertical="center" wrapText="1"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1" fontId="2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1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right" vertical="center" wrapText="1"/>
    </xf>
    <xf numFmtId="184" fontId="1" fillId="0" borderId="0" xfId="0" applyNumberFormat="1" applyFont="1" applyBorder="1" applyAlignment="1">
      <alignment horizontal="righ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9"/>
  <sheetViews>
    <sheetView tabSelected="1" zoomScalePageLayoutView="0" workbookViewId="0" topLeftCell="A1">
      <selection activeCell="B6" sqref="B6:AE6"/>
    </sheetView>
  </sheetViews>
  <sheetFormatPr defaultColWidth="9.140625" defaultRowHeight="12.75"/>
  <cols>
    <col min="2" max="2" width="24.421875" style="0" customWidth="1"/>
    <col min="3" max="3" width="3.8515625" style="0" customWidth="1"/>
    <col min="4" max="4" width="7.421875" style="0" customWidth="1"/>
    <col min="5" max="5" width="3.57421875" style="0" customWidth="1"/>
    <col min="6" max="6" width="8.57421875" style="0" customWidth="1"/>
    <col min="7" max="7" width="3.421875" style="0" customWidth="1"/>
    <col min="8" max="8" width="7.421875" style="0" customWidth="1"/>
    <col min="9" max="9" width="5.00390625" style="0" hidden="1" customWidth="1"/>
    <col min="10" max="10" width="8.57421875" style="0" customWidth="1"/>
    <col min="11" max="11" width="3.57421875" style="0" customWidth="1"/>
    <col min="12" max="12" width="8.421875" style="0" customWidth="1"/>
    <col min="13" max="13" width="5.421875" style="0" customWidth="1"/>
    <col min="14" max="14" width="10.140625" style="0" customWidth="1"/>
    <col min="15" max="15" width="2.57421875" style="0" customWidth="1"/>
    <col min="16" max="16" width="8.28125" style="0" customWidth="1"/>
    <col min="17" max="17" width="8.421875" style="0" customWidth="1"/>
    <col min="18" max="18" width="4.00390625" style="0" customWidth="1"/>
    <col min="19" max="19" width="7.57421875" style="0" customWidth="1"/>
    <col min="20" max="20" width="7.7109375" style="0" customWidth="1"/>
    <col min="21" max="21" width="3.28125" style="0" customWidth="1"/>
    <col min="22" max="22" width="8.140625" style="0" customWidth="1"/>
    <col min="23" max="23" width="7.57421875" style="0" customWidth="1"/>
    <col min="24" max="24" width="5.00390625" style="0" hidden="1" customWidth="1"/>
    <col min="25" max="25" width="8.421875" style="0" customWidth="1"/>
    <col min="26" max="26" width="3.7109375" style="0" customWidth="1"/>
    <col min="27" max="27" width="7.8515625" style="0" customWidth="1"/>
    <col min="28" max="28" width="5.57421875" style="0" customWidth="1"/>
    <col min="29" max="29" width="10.140625" style="0" customWidth="1"/>
    <col min="30" max="30" width="5.8515625" style="0" customWidth="1"/>
    <col min="31" max="31" width="9.57421875" style="0" bestFit="1" customWidth="1"/>
  </cols>
  <sheetData>
    <row r="1" spans="2:31" ht="15.75" customHeight="1">
      <c r="B1" s="40" t="s">
        <v>43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2:31" ht="15.75" customHeight="1"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2:31" ht="15.75" customHeight="1">
      <c r="B3" s="40" t="s">
        <v>45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2:31" ht="15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2:31" ht="97.5" customHeight="1">
      <c r="B5" s="46" t="s">
        <v>47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2:31" ht="15" customHeight="1">
      <c r="B6" s="46" t="s">
        <v>46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2:31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 customHeight="1">
      <c r="A8" s="1"/>
      <c r="B8" s="39"/>
      <c r="C8" s="39" t="s">
        <v>4</v>
      </c>
      <c r="D8" s="39"/>
      <c r="E8" s="39"/>
      <c r="F8" s="39"/>
      <c r="G8" s="39"/>
      <c r="H8" s="39"/>
      <c r="I8" s="39"/>
      <c r="J8" s="39"/>
      <c r="K8" s="39"/>
      <c r="L8" s="39"/>
      <c r="M8" s="3"/>
      <c r="N8" s="3"/>
      <c r="O8" s="39" t="s">
        <v>8</v>
      </c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"/>
      <c r="AC8" s="3"/>
      <c r="AD8" s="37" t="s">
        <v>37</v>
      </c>
      <c r="AE8" s="39" t="s">
        <v>38</v>
      </c>
    </row>
    <row r="9" spans="1:31" ht="102" customHeight="1">
      <c r="A9" s="1"/>
      <c r="B9" s="39"/>
      <c r="C9" s="39" t="s">
        <v>0</v>
      </c>
      <c r="D9" s="39"/>
      <c r="E9" s="39" t="s">
        <v>1</v>
      </c>
      <c r="F9" s="39"/>
      <c r="G9" s="39" t="s">
        <v>2</v>
      </c>
      <c r="H9" s="39"/>
      <c r="I9" s="39" t="s">
        <v>5</v>
      </c>
      <c r="J9" s="39"/>
      <c r="K9" s="42" t="s">
        <v>9</v>
      </c>
      <c r="L9" s="43"/>
      <c r="M9" s="44"/>
      <c r="N9" s="37" t="s">
        <v>48</v>
      </c>
      <c r="O9" s="39" t="s">
        <v>0</v>
      </c>
      <c r="P9" s="39"/>
      <c r="Q9" s="39"/>
      <c r="R9" s="39" t="s">
        <v>1</v>
      </c>
      <c r="S9" s="39"/>
      <c r="T9" s="39"/>
      <c r="U9" s="39" t="s">
        <v>2</v>
      </c>
      <c r="V9" s="39"/>
      <c r="W9" s="39"/>
      <c r="X9" s="39" t="s">
        <v>5</v>
      </c>
      <c r="Y9" s="39"/>
      <c r="Z9" s="42" t="s">
        <v>9</v>
      </c>
      <c r="AA9" s="43"/>
      <c r="AB9" s="44"/>
      <c r="AC9" s="37" t="s">
        <v>48</v>
      </c>
      <c r="AD9" s="45"/>
      <c r="AE9" s="39"/>
    </row>
    <row r="10" spans="1:31" ht="75">
      <c r="A10" s="1"/>
      <c r="B10" s="39"/>
      <c r="C10" s="3" t="s">
        <v>6</v>
      </c>
      <c r="D10" s="3" t="s">
        <v>7</v>
      </c>
      <c r="E10" s="3" t="s">
        <v>6</v>
      </c>
      <c r="F10" s="3" t="s">
        <v>7</v>
      </c>
      <c r="G10" s="3" t="s">
        <v>6</v>
      </c>
      <c r="H10" s="3" t="s">
        <v>7</v>
      </c>
      <c r="I10" s="3" t="s">
        <v>6</v>
      </c>
      <c r="J10" s="3" t="s">
        <v>7</v>
      </c>
      <c r="K10" s="3" t="s">
        <v>6</v>
      </c>
      <c r="L10" s="3" t="s">
        <v>7</v>
      </c>
      <c r="M10" s="3" t="s">
        <v>42</v>
      </c>
      <c r="N10" s="38"/>
      <c r="O10" s="3" t="s">
        <v>6</v>
      </c>
      <c r="P10" s="3" t="s">
        <v>3</v>
      </c>
      <c r="Q10" s="3" t="s">
        <v>10</v>
      </c>
      <c r="R10" s="3" t="s">
        <v>6</v>
      </c>
      <c r="S10" s="3" t="s">
        <v>7</v>
      </c>
      <c r="T10" s="3" t="s">
        <v>10</v>
      </c>
      <c r="U10" s="3" t="s">
        <v>6</v>
      </c>
      <c r="V10" s="3" t="s">
        <v>7</v>
      </c>
      <c r="W10" s="3" t="s">
        <v>10</v>
      </c>
      <c r="X10" s="3" t="s">
        <v>6</v>
      </c>
      <c r="Y10" s="3" t="s">
        <v>7</v>
      </c>
      <c r="Z10" s="3" t="s">
        <v>6</v>
      </c>
      <c r="AA10" s="3" t="s">
        <v>10</v>
      </c>
      <c r="AB10" s="3" t="s">
        <v>42</v>
      </c>
      <c r="AC10" s="38"/>
      <c r="AD10" s="38"/>
      <c r="AE10" s="39"/>
    </row>
    <row r="11" spans="1:31" ht="1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30">
      <c r="A12" s="1"/>
      <c r="B12" s="11" t="s">
        <v>11</v>
      </c>
      <c r="C12" s="11"/>
      <c r="D12" s="6"/>
      <c r="E12" s="26">
        <v>18</v>
      </c>
      <c r="F12" s="20">
        <f>7619.1+73.8</f>
        <v>7692.900000000001</v>
      </c>
      <c r="G12" s="26">
        <v>3</v>
      </c>
      <c r="H12" s="20">
        <v>1177.06</v>
      </c>
      <c r="I12" s="20"/>
      <c r="J12" s="20">
        <v>4728.7</v>
      </c>
      <c r="K12" s="26">
        <v>10</v>
      </c>
      <c r="L12" s="20">
        <v>5115.65</v>
      </c>
      <c r="M12" s="20">
        <f>L12/(D12+F12+H12+J12)*100</f>
        <v>37.61878008568491</v>
      </c>
      <c r="N12" s="20">
        <f>F12+H12+J12</f>
        <v>13598.66</v>
      </c>
      <c r="O12" s="26"/>
      <c r="P12" s="26"/>
      <c r="Q12" s="26"/>
      <c r="R12" s="26">
        <v>5</v>
      </c>
      <c r="S12" s="20">
        <v>2505.2</v>
      </c>
      <c r="T12" s="20">
        <v>2065.4</v>
      </c>
      <c r="U12" s="26">
        <v>3</v>
      </c>
      <c r="V12" s="20">
        <v>1058.8</v>
      </c>
      <c r="W12" s="20">
        <v>1050.04</v>
      </c>
      <c r="X12" s="20"/>
      <c r="Y12" s="20">
        <f>103.15+494+48.6+3.69+13.9+12</f>
        <v>675.34</v>
      </c>
      <c r="Z12" s="26">
        <v>2</v>
      </c>
      <c r="AA12" s="20">
        <v>1016.37</v>
      </c>
      <c r="AB12" s="20">
        <f>AA12/(Q12+T12+V12+Y12)*100</f>
        <v>26.749817083120586</v>
      </c>
      <c r="AC12" s="20">
        <f>T12+W12+Y12</f>
        <v>3790.78</v>
      </c>
      <c r="AD12" s="26">
        <f>(V12+S12+Y12+D12)/(J12+H12+F12+Q12)*100</f>
        <v>31.17468927085463</v>
      </c>
      <c r="AE12" s="20">
        <f>(S12+V12+P12)-(T12+W12+Q12)</f>
        <v>448.55999999999995</v>
      </c>
    </row>
    <row r="13" spans="1:31" ht="15">
      <c r="A13" s="1"/>
      <c r="B13" s="11" t="s">
        <v>20</v>
      </c>
      <c r="C13" s="11"/>
      <c r="D13" s="6"/>
      <c r="E13" s="26">
        <v>6</v>
      </c>
      <c r="F13" s="20">
        <v>10875.2</v>
      </c>
      <c r="G13" s="26">
        <v>3</v>
      </c>
      <c r="H13" s="20">
        <v>1300.57</v>
      </c>
      <c r="I13" s="20"/>
      <c r="J13" s="20">
        <v>662.7</v>
      </c>
      <c r="K13" s="26">
        <v>1</v>
      </c>
      <c r="L13" s="20">
        <v>165</v>
      </c>
      <c r="M13" s="20">
        <f>L13/(D13+F13+H13+J13)*100</f>
        <v>1.285199871947358</v>
      </c>
      <c r="N13" s="20">
        <f>F13+H13+J13</f>
        <v>12838.470000000001</v>
      </c>
      <c r="O13" s="26"/>
      <c r="P13" s="26"/>
      <c r="Q13" s="26"/>
      <c r="R13" s="26"/>
      <c r="S13" s="20"/>
      <c r="T13" s="20"/>
      <c r="U13" s="26">
        <v>2</v>
      </c>
      <c r="V13" s="20">
        <v>582.07</v>
      </c>
      <c r="W13" s="20">
        <v>470</v>
      </c>
      <c r="X13" s="20"/>
      <c r="Y13" s="20">
        <v>0</v>
      </c>
      <c r="Z13" s="26">
        <v>1</v>
      </c>
      <c r="AA13" s="20">
        <v>90</v>
      </c>
      <c r="AB13" s="20">
        <f>AA13/(Q13+T13+V13+Y13)*100</f>
        <v>15.462057828096276</v>
      </c>
      <c r="AC13" s="20">
        <f>T13+W13+Y13</f>
        <v>470</v>
      </c>
      <c r="AD13" s="26">
        <f>(V13+S13+Y13+D13)/(J13+H13+F13+Q13)*100</f>
        <v>4.533795693723628</v>
      </c>
      <c r="AE13" s="20">
        <f>(S13+V13+P13)-(T13+W13+Q13)</f>
        <v>112.07000000000005</v>
      </c>
    </row>
    <row r="14" spans="1:31" ht="30">
      <c r="A14" s="1"/>
      <c r="B14" s="11" t="s">
        <v>12</v>
      </c>
      <c r="C14" s="3"/>
      <c r="D14" s="6"/>
      <c r="E14" s="26">
        <v>12</v>
      </c>
      <c r="F14" s="20">
        <v>14723.1</v>
      </c>
      <c r="G14" s="26">
        <v>3</v>
      </c>
      <c r="H14" s="20">
        <v>473.8</v>
      </c>
      <c r="I14" s="20">
        <v>193</v>
      </c>
      <c r="J14" s="20">
        <v>63383.4</v>
      </c>
      <c r="K14" s="26">
        <v>13</v>
      </c>
      <c r="L14" s="20">
        <v>8715.4</v>
      </c>
      <c r="M14" s="20">
        <f>L14/(D14+F14+H14+J14)*100</f>
        <v>11.091074989532999</v>
      </c>
      <c r="N14" s="20">
        <f>F14+H14+J14</f>
        <v>78580.3</v>
      </c>
      <c r="O14" s="26"/>
      <c r="P14" s="26"/>
      <c r="Q14" s="26"/>
      <c r="R14" s="26">
        <v>5</v>
      </c>
      <c r="S14" s="20">
        <v>1786.8</v>
      </c>
      <c r="T14" s="20">
        <v>1742.1</v>
      </c>
      <c r="U14" s="26">
        <v>0</v>
      </c>
      <c r="V14" s="20">
        <v>0</v>
      </c>
      <c r="W14" s="20">
        <v>0</v>
      </c>
      <c r="X14" s="20">
        <v>103</v>
      </c>
      <c r="Y14" s="20">
        <v>16792.2</v>
      </c>
      <c r="Z14" s="26">
        <v>2</v>
      </c>
      <c r="AA14" s="20">
        <v>341.2</v>
      </c>
      <c r="AB14" s="20">
        <f>AA14/(Q14+T14+V14+Y14)*100</f>
        <v>1.8409111754962422</v>
      </c>
      <c r="AC14" s="20">
        <f>T14+W14+Y14</f>
        <v>18534.3</v>
      </c>
      <c r="AD14" s="26">
        <f>(V14+S14+Y14+D14)/(J14+H14+F14+Q14)*100</f>
        <v>23.64333045305248</v>
      </c>
      <c r="AE14" s="20">
        <f>(S14+V14+P14)-(T14+W14+Q14)</f>
        <v>44.700000000000045</v>
      </c>
    </row>
    <row r="15" spans="1:31" ht="15">
      <c r="A15" s="1"/>
      <c r="B15" s="11" t="s">
        <v>13</v>
      </c>
      <c r="C15" s="11"/>
      <c r="D15" s="6"/>
      <c r="E15" s="26">
        <f>E16+E17+E18+E19</f>
        <v>3</v>
      </c>
      <c r="F15" s="20">
        <f>F16+F17+F18+F19</f>
        <v>3877.7</v>
      </c>
      <c r="G15" s="26"/>
      <c r="H15" s="20"/>
      <c r="I15" s="20"/>
      <c r="J15" s="20">
        <f>J16+J17+J18+J19</f>
        <v>8234</v>
      </c>
      <c r="K15" s="26">
        <f>K16+K17+K18+K19</f>
        <v>2</v>
      </c>
      <c r="L15" s="20">
        <f>L16+L17+L18+L19</f>
        <v>3500</v>
      </c>
      <c r="M15" s="20">
        <f>L15/(D15+F15+H15+J15)*100</f>
        <v>28.897677452380755</v>
      </c>
      <c r="N15" s="20">
        <f>F15+H15+J15</f>
        <v>12111.7</v>
      </c>
      <c r="O15" s="26"/>
      <c r="P15" s="26"/>
      <c r="Q15" s="26"/>
      <c r="R15" s="26"/>
      <c r="S15" s="20"/>
      <c r="T15" s="20"/>
      <c r="U15" s="26"/>
      <c r="V15" s="20"/>
      <c r="W15" s="20"/>
      <c r="X15" s="20"/>
      <c r="Y15" s="20">
        <f>Y16+Y17+Y18+Y19</f>
        <v>913.9999999999999</v>
      </c>
      <c r="Z15" s="26"/>
      <c r="AA15" s="20"/>
      <c r="AB15" s="20">
        <f>AA15/(Q15+T15+V15+Y15)*100</f>
        <v>0</v>
      </c>
      <c r="AC15" s="20">
        <f>T15+W15+Y15</f>
        <v>913.9999999999999</v>
      </c>
      <c r="AD15" s="26">
        <f>(V15+S15+Y15+D15)/(J15+H15+F15+Q15)*100</f>
        <v>7.54642205470743</v>
      </c>
      <c r="AE15" s="20">
        <f>(S15+V15+P15)-(T15+W15+Q15)</f>
        <v>0</v>
      </c>
    </row>
    <row r="16" spans="2:31" s="4" customFormat="1" ht="45" customHeight="1" hidden="1">
      <c r="B16" s="16" t="s">
        <v>21</v>
      </c>
      <c r="C16" s="17"/>
      <c r="D16" s="7"/>
      <c r="E16" s="27">
        <v>1</v>
      </c>
      <c r="F16" s="22">
        <v>377.7</v>
      </c>
      <c r="G16" s="27"/>
      <c r="H16" s="22"/>
      <c r="I16" s="22">
        <v>12</v>
      </c>
      <c r="J16" s="22">
        <v>2263.7</v>
      </c>
      <c r="K16" s="27"/>
      <c r="L16" s="22"/>
      <c r="M16" s="22"/>
      <c r="N16" s="22"/>
      <c r="O16" s="27"/>
      <c r="P16" s="27"/>
      <c r="Q16" s="27"/>
      <c r="R16" s="27"/>
      <c r="S16" s="22"/>
      <c r="T16" s="22"/>
      <c r="U16" s="27"/>
      <c r="V16" s="22"/>
      <c r="W16" s="22"/>
      <c r="X16" s="22">
        <v>7</v>
      </c>
      <c r="Y16" s="22">
        <v>378.8</v>
      </c>
      <c r="Z16" s="27"/>
      <c r="AA16" s="22"/>
      <c r="AB16" s="35"/>
      <c r="AC16" s="22"/>
      <c r="AD16" s="28"/>
      <c r="AE16" s="23"/>
    </row>
    <row r="17" spans="2:31" s="4" customFormat="1" ht="15" customHeight="1" hidden="1">
      <c r="B17" s="16" t="s">
        <v>22</v>
      </c>
      <c r="C17" s="17"/>
      <c r="D17" s="7"/>
      <c r="E17" s="27"/>
      <c r="F17" s="22"/>
      <c r="G17" s="27"/>
      <c r="H17" s="22"/>
      <c r="I17" s="22">
        <v>8</v>
      </c>
      <c r="J17" s="22">
        <v>1568</v>
      </c>
      <c r="K17" s="27"/>
      <c r="L17" s="22"/>
      <c r="M17" s="22"/>
      <c r="N17" s="22"/>
      <c r="O17" s="27"/>
      <c r="P17" s="27"/>
      <c r="Q17" s="27"/>
      <c r="R17" s="27"/>
      <c r="S17" s="22"/>
      <c r="T17" s="22"/>
      <c r="U17" s="27"/>
      <c r="V17" s="22"/>
      <c r="W17" s="22"/>
      <c r="X17" s="22">
        <v>7</v>
      </c>
      <c r="Y17" s="22">
        <v>379</v>
      </c>
      <c r="Z17" s="27"/>
      <c r="AA17" s="22"/>
      <c r="AB17" s="35"/>
      <c r="AC17" s="22"/>
      <c r="AD17" s="28"/>
      <c r="AE17" s="23"/>
    </row>
    <row r="18" spans="2:31" s="4" customFormat="1" ht="45" customHeight="1" hidden="1">
      <c r="B18" s="16" t="s">
        <v>23</v>
      </c>
      <c r="C18" s="17"/>
      <c r="D18" s="7"/>
      <c r="E18" s="27">
        <v>2</v>
      </c>
      <c r="F18" s="22">
        <v>3500</v>
      </c>
      <c r="G18" s="27"/>
      <c r="H18" s="22"/>
      <c r="I18" s="22">
        <v>8</v>
      </c>
      <c r="J18" s="22">
        <v>2658.9</v>
      </c>
      <c r="K18" s="27">
        <v>2</v>
      </c>
      <c r="L18" s="22">
        <v>3500</v>
      </c>
      <c r="M18" s="22"/>
      <c r="N18" s="22"/>
      <c r="O18" s="27"/>
      <c r="P18" s="27"/>
      <c r="Q18" s="27"/>
      <c r="R18" s="27"/>
      <c r="S18" s="22"/>
      <c r="T18" s="22"/>
      <c r="U18" s="27"/>
      <c r="V18" s="22"/>
      <c r="W18" s="22"/>
      <c r="X18" s="22">
        <v>7</v>
      </c>
      <c r="Y18" s="22">
        <v>78.3</v>
      </c>
      <c r="Z18" s="27"/>
      <c r="AA18" s="22"/>
      <c r="AB18" s="35"/>
      <c r="AC18" s="22"/>
      <c r="AD18" s="28"/>
      <c r="AE18" s="23"/>
    </row>
    <row r="19" spans="2:31" s="4" customFormat="1" ht="30" customHeight="1" hidden="1">
      <c r="B19" s="16" t="s">
        <v>24</v>
      </c>
      <c r="C19" s="17"/>
      <c r="D19" s="7"/>
      <c r="E19" s="27"/>
      <c r="F19" s="22"/>
      <c r="G19" s="27"/>
      <c r="H19" s="22"/>
      <c r="I19" s="22">
        <v>7</v>
      </c>
      <c r="J19" s="22">
        <v>1743.4</v>
      </c>
      <c r="K19" s="27"/>
      <c r="L19" s="22"/>
      <c r="M19" s="22"/>
      <c r="N19" s="22"/>
      <c r="O19" s="27"/>
      <c r="P19" s="27"/>
      <c r="Q19" s="27"/>
      <c r="R19" s="27"/>
      <c r="S19" s="22"/>
      <c r="T19" s="22"/>
      <c r="U19" s="27"/>
      <c r="V19" s="22"/>
      <c r="W19" s="22"/>
      <c r="X19" s="22">
        <v>7</v>
      </c>
      <c r="Y19" s="22">
        <v>77.9</v>
      </c>
      <c r="Z19" s="27"/>
      <c r="AA19" s="22"/>
      <c r="AB19" s="35"/>
      <c r="AC19" s="22"/>
      <c r="AD19" s="28"/>
      <c r="AE19" s="23"/>
    </row>
    <row r="20" spans="1:31" ht="15">
      <c r="A20" s="1"/>
      <c r="B20" s="11" t="s">
        <v>14</v>
      </c>
      <c r="C20" s="3"/>
      <c r="D20" s="3"/>
      <c r="E20" s="26">
        <f aca="true" t="shared" si="0" ref="E20:AA20">SUM(E15:E19)</f>
        <v>6</v>
      </c>
      <c r="F20" s="20">
        <f t="shared" si="0"/>
        <v>7755.4</v>
      </c>
      <c r="G20" s="26">
        <f t="shared" si="0"/>
        <v>0</v>
      </c>
      <c r="H20" s="20">
        <f t="shared" si="0"/>
        <v>0</v>
      </c>
      <c r="I20" s="20">
        <f t="shared" si="0"/>
        <v>35</v>
      </c>
      <c r="J20" s="20">
        <f t="shared" si="0"/>
        <v>16468</v>
      </c>
      <c r="K20" s="26">
        <f t="shared" si="0"/>
        <v>4</v>
      </c>
      <c r="L20" s="20">
        <f t="shared" si="0"/>
        <v>7000</v>
      </c>
      <c r="M20" s="20">
        <f>L20/(D20+F20+H20+J20)*100</f>
        <v>28.897677452380755</v>
      </c>
      <c r="N20" s="20">
        <f>F20+H20+J20</f>
        <v>24223.4</v>
      </c>
      <c r="O20" s="26"/>
      <c r="P20" s="26"/>
      <c r="Q20" s="26"/>
      <c r="R20" s="26">
        <f t="shared" si="0"/>
        <v>0</v>
      </c>
      <c r="S20" s="20">
        <f t="shared" si="0"/>
        <v>0</v>
      </c>
      <c r="T20" s="20">
        <f t="shared" si="0"/>
        <v>0</v>
      </c>
      <c r="U20" s="26">
        <f t="shared" si="0"/>
        <v>0</v>
      </c>
      <c r="V20" s="20"/>
      <c r="W20" s="20">
        <f t="shared" si="0"/>
        <v>0</v>
      </c>
      <c r="X20" s="20"/>
      <c r="Y20" s="20">
        <f t="shared" si="0"/>
        <v>1828</v>
      </c>
      <c r="Z20" s="26">
        <f t="shared" si="0"/>
        <v>0</v>
      </c>
      <c r="AA20" s="20">
        <f t="shared" si="0"/>
        <v>0</v>
      </c>
      <c r="AB20" s="20">
        <f>AA20/(Q20+T20+V20+Y20)*100</f>
        <v>0</v>
      </c>
      <c r="AC20" s="20">
        <f>T20+W20+Y20</f>
        <v>1828</v>
      </c>
      <c r="AD20" s="26">
        <f>(V20+S20+Y20+D20)/(J20+H20+F20+Q20)*100</f>
        <v>7.546422054707431</v>
      </c>
      <c r="AE20" s="20">
        <f>(S20+V20+P20)-(T20+W20+Q20)</f>
        <v>0</v>
      </c>
    </row>
    <row r="21" spans="1:31" ht="42.75">
      <c r="A21" s="1"/>
      <c r="B21" s="12" t="s">
        <v>39</v>
      </c>
      <c r="C21" s="12"/>
      <c r="D21" s="13"/>
      <c r="E21" s="29">
        <f>E20+E15+E14+E13+E12</f>
        <v>45</v>
      </c>
      <c r="F21" s="21">
        <f aca="true" t="shared" si="1" ref="F21:AA21">F20+F15+F14+F13+F12</f>
        <v>44924.299999999996</v>
      </c>
      <c r="G21" s="29">
        <f t="shared" si="1"/>
        <v>9</v>
      </c>
      <c r="H21" s="21">
        <f t="shared" si="1"/>
        <v>2951.43</v>
      </c>
      <c r="I21" s="21">
        <f t="shared" si="1"/>
        <v>228</v>
      </c>
      <c r="J21" s="21">
        <f t="shared" si="1"/>
        <v>93476.79999999999</v>
      </c>
      <c r="K21" s="29">
        <f t="shared" si="1"/>
        <v>30</v>
      </c>
      <c r="L21" s="21">
        <f t="shared" si="1"/>
        <v>24496.050000000003</v>
      </c>
      <c r="M21" s="21">
        <f>L21/(D21+F21+H21+J21)*100</f>
        <v>17.329757026634056</v>
      </c>
      <c r="N21" s="21">
        <f>F21+H21+J21</f>
        <v>141352.52999999997</v>
      </c>
      <c r="O21" s="29"/>
      <c r="P21" s="29"/>
      <c r="Q21" s="29"/>
      <c r="R21" s="29">
        <f t="shared" si="1"/>
        <v>10</v>
      </c>
      <c r="S21" s="21">
        <f t="shared" si="1"/>
        <v>4292</v>
      </c>
      <c r="T21" s="21">
        <f t="shared" si="1"/>
        <v>3807.5</v>
      </c>
      <c r="U21" s="29">
        <f t="shared" si="1"/>
        <v>5</v>
      </c>
      <c r="V21" s="21">
        <f t="shared" si="1"/>
        <v>1640.87</v>
      </c>
      <c r="W21" s="21">
        <f t="shared" si="1"/>
        <v>1520.04</v>
      </c>
      <c r="X21" s="21">
        <f t="shared" si="1"/>
        <v>103</v>
      </c>
      <c r="Y21" s="21">
        <f t="shared" si="1"/>
        <v>20209.54</v>
      </c>
      <c r="Z21" s="29">
        <f t="shared" si="1"/>
        <v>5</v>
      </c>
      <c r="AA21" s="21">
        <f t="shared" si="1"/>
        <v>1447.57</v>
      </c>
      <c r="AB21" s="21">
        <f>AA21/(Q21+T21+V21+Y21)*100</f>
        <v>5.641807925898874</v>
      </c>
      <c r="AC21" s="21">
        <f>T21+W21+Y21</f>
        <v>25537.08</v>
      </c>
      <c r="AD21" s="29">
        <f>(V21+S21+Y21+D21)/(J21+H21+F21+Q21)*100</f>
        <v>18.49447618659532</v>
      </c>
      <c r="AE21" s="21">
        <f>(S21+V21+P21)-(T21+W21+Q21)</f>
        <v>605.3299999999999</v>
      </c>
    </row>
    <row r="22" spans="1:31" ht="15">
      <c r="A22" s="1"/>
      <c r="B22" s="32"/>
      <c r="C22" s="41"/>
      <c r="D22" s="41"/>
      <c r="E22" s="33"/>
      <c r="F22" s="34"/>
      <c r="G22" s="33"/>
      <c r="H22" s="34"/>
      <c r="I22" s="34"/>
      <c r="J22" s="34"/>
      <c r="K22" s="33"/>
      <c r="L22" s="34"/>
      <c r="M22" s="34"/>
      <c r="N22" s="34"/>
      <c r="O22" s="33"/>
      <c r="P22" s="33"/>
      <c r="Q22" s="33"/>
      <c r="R22" s="33"/>
      <c r="S22" s="34"/>
      <c r="T22" s="34"/>
      <c r="U22" s="33"/>
      <c r="V22" s="34"/>
      <c r="W22" s="34"/>
      <c r="X22" s="34"/>
      <c r="Y22" s="34"/>
      <c r="Z22" s="33"/>
      <c r="AA22" s="34"/>
      <c r="AB22" s="34"/>
      <c r="AC22" s="34"/>
      <c r="AD22" s="33"/>
      <c r="AE22" s="24"/>
    </row>
    <row r="23" spans="1:31" s="9" customFormat="1" ht="15">
      <c r="A23" s="8"/>
      <c r="B23" s="14"/>
      <c r="C23" s="14"/>
      <c r="D23" s="15"/>
      <c r="E23" s="30"/>
      <c r="F23" s="24"/>
      <c r="G23" s="30"/>
      <c r="H23" s="24"/>
      <c r="I23" s="24"/>
      <c r="J23" s="24"/>
      <c r="K23" s="30"/>
      <c r="L23" s="24"/>
      <c r="M23" s="24"/>
      <c r="N23" s="24"/>
      <c r="O23" s="30"/>
      <c r="P23" s="30"/>
      <c r="Q23" s="30"/>
      <c r="R23" s="30"/>
      <c r="S23" s="24"/>
      <c r="T23" s="24"/>
      <c r="U23" s="30"/>
      <c r="V23" s="24"/>
      <c r="W23" s="24"/>
      <c r="X23" s="24"/>
      <c r="Y23" s="24"/>
      <c r="Z23" s="30"/>
      <c r="AA23" s="24"/>
      <c r="AB23" s="24"/>
      <c r="AC23" s="24"/>
      <c r="AD23" s="30"/>
      <c r="AE23" s="24"/>
    </row>
    <row r="24" spans="1:31" ht="15">
      <c r="A24" s="1"/>
      <c r="B24" s="11" t="s">
        <v>15</v>
      </c>
      <c r="C24" s="18"/>
      <c r="D24" s="19"/>
      <c r="E24" s="31" t="s">
        <v>25</v>
      </c>
      <c r="F24" s="25" t="s">
        <v>26</v>
      </c>
      <c r="G24" s="31" t="s">
        <v>27</v>
      </c>
      <c r="H24" s="25" t="s">
        <v>28</v>
      </c>
      <c r="I24" s="25" t="s">
        <v>29</v>
      </c>
      <c r="J24" s="25" t="s">
        <v>30</v>
      </c>
      <c r="K24" s="31"/>
      <c r="L24" s="25"/>
      <c r="M24" s="20">
        <f aca="true" t="shared" si="2" ref="M24:M31">L24/(D24+F24+H24+J24)*100</f>
        <v>0</v>
      </c>
      <c r="N24" s="20">
        <f>F24+H24+J24</f>
        <v>9682</v>
      </c>
      <c r="O24" s="31"/>
      <c r="P24" s="31"/>
      <c r="Q24" s="31"/>
      <c r="R24" s="31" t="s">
        <v>31</v>
      </c>
      <c r="S24" s="25" t="s">
        <v>32</v>
      </c>
      <c r="T24" s="25" t="s">
        <v>32</v>
      </c>
      <c r="U24" s="31" t="s">
        <v>33</v>
      </c>
      <c r="V24" s="25" t="s">
        <v>34</v>
      </c>
      <c r="W24" s="25" t="s">
        <v>35</v>
      </c>
      <c r="X24" s="25" t="s">
        <v>29</v>
      </c>
      <c r="Y24" s="25" t="s">
        <v>36</v>
      </c>
      <c r="Z24" s="31"/>
      <c r="AA24" s="25"/>
      <c r="AB24" s="20">
        <f>AA24/(Q24+T24+V24+Y24)*100</f>
        <v>0</v>
      </c>
      <c r="AC24" s="20">
        <f>T24+W24+Y24</f>
        <v>4371</v>
      </c>
      <c r="AD24" s="26">
        <f aca="true" t="shared" si="3" ref="AD24:AD29">(V24+S24+Y24+D24)/(J24+H24+F24+Q24)*100</f>
        <v>49.772774220202436</v>
      </c>
      <c r="AE24" s="20">
        <f aca="true" t="shared" si="4" ref="AE24:AE29">(S24+V24+P24)-(T24+W24+Q24)</f>
        <v>448</v>
      </c>
    </row>
    <row r="25" spans="1:31" ht="15">
      <c r="A25" s="1"/>
      <c r="B25" s="11" t="s">
        <v>16</v>
      </c>
      <c r="C25" s="3"/>
      <c r="D25" s="3"/>
      <c r="E25" s="26"/>
      <c r="F25" s="20"/>
      <c r="G25" s="26">
        <v>1</v>
      </c>
      <c r="H25" s="20">
        <v>20</v>
      </c>
      <c r="I25" s="20">
        <v>26</v>
      </c>
      <c r="J25" s="20">
        <v>2752.6632</v>
      </c>
      <c r="K25" s="26">
        <v>12</v>
      </c>
      <c r="L25" s="20">
        <v>799.01543</v>
      </c>
      <c r="M25" s="20">
        <f t="shared" si="2"/>
        <v>28.817615857562508</v>
      </c>
      <c r="N25" s="20">
        <f>F25+H25+J25</f>
        <v>2772.6632</v>
      </c>
      <c r="O25" s="26"/>
      <c r="P25" s="26"/>
      <c r="Q25" s="26"/>
      <c r="R25" s="26"/>
      <c r="S25" s="20"/>
      <c r="T25" s="20"/>
      <c r="U25" s="26"/>
      <c r="V25" s="20"/>
      <c r="W25" s="20"/>
      <c r="X25" s="20">
        <v>7</v>
      </c>
      <c r="Y25" s="20">
        <v>553.39027</v>
      </c>
      <c r="Z25" s="26">
        <v>4</v>
      </c>
      <c r="AA25" s="20">
        <v>135.03282</v>
      </c>
      <c r="AB25" s="20">
        <f>AA25/(Q25+T25+V25+Y25)*100</f>
        <v>24.401010881524893</v>
      </c>
      <c r="AC25" s="20">
        <f>T25+W25+Y25</f>
        <v>553.39027</v>
      </c>
      <c r="AD25" s="26">
        <f t="shared" si="3"/>
        <v>19.958798818406795</v>
      </c>
      <c r="AE25" s="20">
        <f t="shared" si="4"/>
        <v>0</v>
      </c>
    </row>
    <row r="26" spans="1:60" ht="15">
      <c r="A26" s="1"/>
      <c r="B26" s="11" t="s">
        <v>17</v>
      </c>
      <c r="C26" s="11">
        <v>1</v>
      </c>
      <c r="D26" s="6">
        <v>28740</v>
      </c>
      <c r="E26" s="26">
        <v>9</v>
      </c>
      <c r="F26" s="20">
        <v>13429.1</v>
      </c>
      <c r="G26" s="26">
        <v>20</v>
      </c>
      <c r="H26" s="20">
        <v>3880.6</v>
      </c>
      <c r="I26" s="20">
        <v>4</v>
      </c>
      <c r="J26" s="20">
        <v>2279.5</v>
      </c>
      <c r="K26" s="26">
        <v>12</v>
      </c>
      <c r="L26" s="20">
        <v>4088.2</v>
      </c>
      <c r="M26" s="20">
        <f t="shared" si="2"/>
        <v>8.459068223765343</v>
      </c>
      <c r="N26" s="20">
        <f>F26+H26+J26+D26</f>
        <v>48329.2</v>
      </c>
      <c r="O26" s="26">
        <v>1</v>
      </c>
      <c r="P26" s="20">
        <v>28740</v>
      </c>
      <c r="Q26" s="20">
        <v>28740</v>
      </c>
      <c r="R26" s="26">
        <v>1</v>
      </c>
      <c r="S26" s="20">
        <v>1245</v>
      </c>
      <c r="T26" s="20">
        <v>1158</v>
      </c>
      <c r="U26" s="26">
        <v>3</v>
      </c>
      <c r="V26" s="20">
        <v>239.3</v>
      </c>
      <c r="W26" s="20">
        <v>244.5</v>
      </c>
      <c r="X26" s="20">
        <v>4</v>
      </c>
      <c r="Y26" s="20">
        <v>326.1</v>
      </c>
      <c r="Z26" s="26">
        <v>4</v>
      </c>
      <c r="AA26" s="20">
        <v>1397.3</v>
      </c>
      <c r="AB26" s="20">
        <f>AA26/(Q26+T26+V26+Y26)*100</f>
        <v>4.58681565419487</v>
      </c>
      <c r="AC26" s="20">
        <f>T26+W26+Y26+Q26</f>
        <v>30468.6</v>
      </c>
      <c r="AD26" s="26">
        <f t="shared" si="3"/>
        <v>63.21312995042335</v>
      </c>
      <c r="AE26" s="20">
        <f t="shared" si="4"/>
        <v>81.79999999999927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9"/>
      <c r="BD26" s="9"/>
      <c r="BE26" s="9"/>
      <c r="BF26" s="9"/>
      <c r="BG26" s="9"/>
      <c r="BH26" s="9"/>
    </row>
    <row r="27" spans="1:60" ht="15">
      <c r="A27" s="1"/>
      <c r="B27" s="11" t="s">
        <v>18</v>
      </c>
      <c r="C27" s="11"/>
      <c r="D27" s="6"/>
      <c r="E27" s="26">
        <v>5</v>
      </c>
      <c r="F27" s="20">
        <v>1073</v>
      </c>
      <c r="G27" s="26">
        <v>2</v>
      </c>
      <c r="H27" s="20">
        <v>40.4</v>
      </c>
      <c r="I27" s="20"/>
      <c r="J27" s="20">
        <v>6912.8</v>
      </c>
      <c r="K27" s="26">
        <v>5</v>
      </c>
      <c r="L27" s="20">
        <v>640.4</v>
      </c>
      <c r="M27" s="20">
        <f t="shared" si="2"/>
        <v>7.9788692033589985</v>
      </c>
      <c r="N27" s="20">
        <f>F27+H27+J27</f>
        <v>8026.200000000001</v>
      </c>
      <c r="O27" s="26"/>
      <c r="P27" s="20"/>
      <c r="Q27" s="20"/>
      <c r="R27" s="26"/>
      <c r="S27" s="20"/>
      <c r="T27" s="20"/>
      <c r="U27" s="26"/>
      <c r="V27" s="20"/>
      <c r="W27" s="20"/>
      <c r="X27" s="20"/>
      <c r="Y27" s="20">
        <v>6318.83</v>
      </c>
      <c r="Z27" s="26"/>
      <c r="AA27" s="20"/>
      <c r="AB27" s="20">
        <f>AA27/(Q27+T27+V27+Y27)*100</f>
        <v>0</v>
      </c>
      <c r="AC27" s="20">
        <f>T27+W27+Y27</f>
        <v>6318.83</v>
      </c>
      <c r="AD27" s="26">
        <f t="shared" si="3"/>
        <v>78.72754229897087</v>
      </c>
      <c r="AE27" s="20">
        <f t="shared" si="4"/>
        <v>0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ht="15">
      <c r="A28" s="1"/>
      <c r="B28" s="11" t="s">
        <v>19</v>
      </c>
      <c r="C28" s="11"/>
      <c r="D28" s="6"/>
      <c r="E28" s="26">
        <v>2</v>
      </c>
      <c r="F28" s="20">
        <v>2424.3</v>
      </c>
      <c r="G28" s="26">
        <v>8</v>
      </c>
      <c r="H28" s="20">
        <v>1208.7</v>
      </c>
      <c r="I28" s="20"/>
      <c r="J28" s="20">
        <v>987.7</v>
      </c>
      <c r="K28" s="26"/>
      <c r="L28" s="20"/>
      <c r="M28" s="20">
        <f t="shared" si="2"/>
        <v>0</v>
      </c>
      <c r="N28" s="20">
        <f>F28+H28+J28</f>
        <v>4620.7</v>
      </c>
      <c r="O28" s="26"/>
      <c r="P28" s="20"/>
      <c r="Q28" s="20"/>
      <c r="R28" s="26"/>
      <c r="S28" s="20"/>
      <c r="T28" s="20"/>
      <c r="U28" s="26"/>
      <c r="V28" s="20"/>
      <c r="W28" s="20"/>
      <c r="X28" s="20"/>
      <c r="Y28" s="20"/>
      <c r="Z28" s="26"/>
      <c r="AA28" s="20"/>
      <c r="AB28" s="20">
        <v>0</v>
      </c>
      <c r="AC28" s="20">
        <f>T28+W28+Y28</f>
        <v>0</v>
      </c>
      <c r="AD28" s="26">
        <f t="shared" si="3"/>
        <v>0</v>
      </c>
      <c r="AE28" s="20">
        <f t="shared" si="4"/>
        <v>0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28.5">
      <c r="A29" s="1"/>
      <c r="B29" s="12" t="s">
        <v>40</v>
      </c>
      <c r="C29" s="12">
        <f>C24+C25+C26+C27+C28</f>
        <v>1</v>
      </c>
      <c r="D29" s="12">
        <f aca="true" t="shared" si="5" ref="D29:AA29">D24+D25+D26+D27+D28</f>
        <v>28740</v>
      </c>
      <c r="E29" s="29">
        <f t="shared" si="5"/>
        <v>20</v>
      </c>
      <c r="F29" s="21">
        <f t="shared" si="5"/>
        <v>22840.399999999998</v>
      </c>
      <c r="G29" s="29">
        <f t="shared" si="5"/>
        <v>37</v>
      </c>
      <c r="H29" s="21">
        <f t="shared" si="5"/>
        <v>7940.7</v>
      </c>
      <c r="I29" s="21">
        <f t="shared" si="5"/>
        <v>32</v>
      </c>
      <c r="J29" s="21">
        <f t="shared" si="5"/>
        <v>13909.6632</v>
      </c>
      <c r="K29" s="29">
        <f t="shared" si="5"/>
        <v>29</v>
      </c>
      <c r="L29" s="21">
        <f t="shared" si="5"/>
        <v>5527.61543</v>
      </c>
      <c r="M29" s="21">
        <f t="shared" si="2"/>
        <v>7.527656242581449</v>
      </c>
      <c r="N29" s="21">
        <f>F29+H29+J29+D29</f>
        <v>73430.7632</v>
      </c>
      <c r="O29" s="29">
        <f t="shared" si="5"/>
        <v>1</v>
      </c>
      <c r="P29" s="21">
        <f t="shared" si="5"/>
        <v>28740</v>
      </c>
      <c r="Q29" s="21">
        <f t="shared" si="5"/>
        <v>28740</v>
      </c>
      <c r="R29" s="29">
        <f t="shared" si="5"/>
        <v>2</v>
      </c>
      <c r="S29" s="21">
        <f t="shared" si="5"/>
        <v>4495</v>
      </c>
      <c r="T29" s="21">
        <f t="shared" si="5"/>
        <v>4408</v>
      </c>
      <c r="U29" s="29">
        <f t="shared" si="5"/>
        <v>6</v>
      </c>
      <c r="V29" s="21">
        <f t="shared" si="5"/>
        <v>1687.3</v>
      </c>
      <c r="W29" s="21">
        <f t="shared" si="5"/>
        <v>1244.5</v>
      </c>
      <c r="X29" s="21">
        <f t="shared" si="5"/>
        <v>13</v>
      </c>
      <c r="Y29" s="21">
        <f t="shared" si="5"/>
        <v>7319.32027</v>
      </c>
      <c r="Z29" s="29">
        <f t="shared" si="5"/>
        <v>8</v>
      </c>
      <c r="AA29" s="21">
        <f t="shared" si="5"/>
        <v>1532.3328199999999</v>
      </c>
      <c r="AB29" s="21">
        <f>AA29/(Q29+T29+V29+Y29)*100</f>
        <v>3.635029351908333</v>
      </c>
      <c r="AC29" s="21">
        <f>T29+W29+Y29+Q29</f>
        <v>41711.82027</v>
      </c>
      <c r="AD29" s="29">
        <f t="shared" si="3"/>
        <v>57.52578133356511</v>
      </c>
      <c r="AE29" s="21">
        <f t="shared" si="4"/>
        <v>529.8000000000029</v>
      </c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ht="15">
      <c r="A30" s="1"/>
      <c r="B30" s="32"/>
      <c r="C30" s="32"/>
      <c r="D30" s="32"/>
      <c r="E30" s="33"/>
      <c r="F30" s="34"/>
      <c r="G30" s="33"/>
      <c r="H30" s="34"/>
      <c r="I30" s="34"/>
      <c r="J30" s="34"/>
      <c r="K30" s="33"/>
      <c r="L30" s="34"/>
      <c r="M30" s="34"/>
      <c r="N30" s="34"/>
      <c r="O30" s="33"/>
      <c r="P30" s="34"/>
      <c r="Q30" s="34"/>
      <c r="R30" s="33"/>
      <c r="S30" s="34"/>
      <c r="T30" s="34"/>
      <c r="U30" s="33"/>
      <c r="V30" s="34"/>
      <c r="W30" s="34"/>
      <c r="X30" s="34"/>
      <c r="Y30" s="34"/>
      <c r="Z30" s="33"/>
      <c r="AA30" s="34"/>
      <c r="AB30" s="34"/>
      <c r="AC30" s="34"/>
      <c r="AD30" s="33"/>
      <c r="AE30" s="24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31" ht="14.25">
      <c r="A31" s="1"/>
      <c r="B31" s="12" t="s">
        <v>41</v>
      </c>
      <c r="C31" s="12">
        <f aca="true" t="shared" si="6" ref="C31:L31">C29+C21</f>
        <v>1</v>
      </c>
      <c r="D31" s="12">
        <f t="shared" si="6"/>
        <v>28740</v>
      </c>
      <c r="E31" s="12">
        <f t="shared" si="6"/>
        <v>65</v>
      </c>
      <c r="F31" s="12">
        <f t="shared" si="6"/>
        <v>67764.7</v>
      </c>
      <c r="G31" s="12">
        <f t="shared" si="6"/>
        <v>46</v>
      </c>
      <c r="H31" s="12">
        <f t="shared" si="6"/>
        <v>10892.13</v>
      </c>
      <c r="I31" s="12">
        <f t="shared" si="6"/>
        <v>260</v>
      </c>
      <c r="J31" s="12">
        <f t="shared" si="6"/>
        <v>107386.46319999998</v>
      </c>
      <c r="K31" s="12">
        <f t="shared" si="6"/>
        <v>59</v>
      </c>
      <c r="L31" s="12">
        <f t="shared" si="6"/>
        <v>30023.66543</v>
      </c>
      <c r="M31" s="21">
        <f t="shared" si="2"/>
        <v>13.978585104402338</v>
      </c>
      <c r="N31" s="21">
        <f>F31+H31+J31+D31</f>
        <v>214783.2932</v>
      </c>
      <c r="O31" s="12">
        <f aca="true" t="shared" si="7" ref="O31:AA31">O29+O21</f>
        <v>1</v>
      </c>
      <c r="P31" s="12">
        <f t="shared" si="7"/>
        <v>28740</v>
      </c>
      <c r="Q31" s="12">
        <f t="shared" si="7"/>
        <v>28740</v>
      </c>
      <c r="R31" s="12">
        <f t="shared" si="7"/>
        <v>12</v>
      </c>
      <c r="S31" s="12">
        <f t="shared" si="7"/>
        <v>8787</v>
      </c>
      <c r="T31" s="12">
        <f t="shared" si="7"/>
        <v>8215.5</v>
      </c>
      <c r="U31" s="12">
        <f t="shared" si="7"/>
        <v>11</v>
      </c>
      <c r="V31" s="12">
        <f t="shared" si="7"/>
        <v>3328.17</v>
      </c>
      <c r="W31" s="12">
        <f t="shared" si="7"/>
        <v>2764.54</v>
      </c>
      <c r="X31" s="12">
        <f t="shared" si="7"/>
        <v>116</v>
      </c>
      <c r="Y31" s="12">
        <f t="shared" si="7"/>
        <v>27528.86027</v>
      </c>
      <c r="Z31" s="12">
        <f t="shared" si="7"/>
        <v>13</v>
      </c>
      <c r="AA31" s="12">
        <f t="shared" si="7"/>
        <v>2979.90282</v>
      </c>
      <c r="AB31" s="21">
        <f>AA31/(Q31+T31+V31+Y31)*100</f>
        <v>4.394324777641128</v>
      </c>
      <c r="AC31" s="21">
        <f>T31+W31+Y31+Q31</f>
        <v>67248.90027</v>
      </c>
      <c r="AD31" s="29">
        <f>(V31+S31+Y31+D31)/(J31+H31+F31+Q31)*100</f>
        <v>31.83861707824862</v>
      </c>
      <c r="AE31" s="21">
        <f>(S31+V31+P31)-(T31+W31+Q31)</f>
        <v>1135.1299999999974</v>
      </c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5"/>
      <c r="X32" s="5"/>
      <c r="Y32" s="5"/>
      <c r="Z32" s="1"/>
      <c r="AA32" s="1"/>
      <c r="AB32" s="1"/>
      <c r="AC32" s="1"/>
      <c r="AD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</sheetData>
  <sheetProtection/>
  <mergeCells count="23">
    <mergeCell ref="B6:AE6"/>
    <mergeCell ref="B5:AE5"/>
    <mergeCell ref="B3:AE3"/>
    <mergeCell ref="B2:AE2"/>
    <mergeCell ref="B1:AE1"/>
    <mergeCell ref="AE8:AE10"/>
    <mergeCell ref="B8:B10"/>
    <mergeCell ref="C22:D22"/>
    <mergeCell ref="K9:M9"/>
    <mergeCell ref="Z9:AB9"/>
    <mergeCell ref="U9:W9"/>
    <mergeCell ref="R9:T9"/>
    <mergeCell ref="O9:Q9"/>
    <mergeCell ref="AD8:AD10"/>
    <mergeCell ref="AC9:AC10"/>
    <mergeCell ref="C9:D9"/>
    <mergeCell ref="C8:L8"/>
    <mergeCell ref="O8:AA8"/>
    <mergeCell ref="X9:Y9"/>
    <mergeCell ref="I9:J9"/>
    <mergeCell ref="G9:H9"/>
    <mergeCell ref="E9:F9"/>
    <mergeCell ref="N9:N10"/>
  </mergeCells>
  <printOptions/>
  <pageMargins left="0.17" right="0.16" top="0.17" bottom="0.21" header="0.17" footer="0.19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2015-03-24T22:00:14Z</cp:lastPrinted>
  <dcterms:created xsi:type="dcterms:W3CDTF">1996-10-08T23:32:33Z</dcterms:created>
  <dcterms:modified xsi:type="dcterms:W3CDTF">2015-04-03T01:12:43Z</dcterms:modified>
  <cp:category/>
  <cp:version/>
  <cp:contentType/>
  <cp:contentStatus/>
</cp:coreProperties>
</file>