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0" yWindow="0" windowWidth="28800" windowHeight="11835" tabRatio="596" activeTab="4"/>
  </bookViews>
  <sheets>
    <sheet name="Баран 2016" sheetId="1" r:id="rId1"/>
    <sheet name="Баран 2017" sheetId="2" r:id="rId2"/>
    <sheet name="Баран 2018" sheetId="3" r:id="rId3"/>
    <sheet name="Баран 2019" sheetId="4" r:id="rId4"/>
    <sheet name="Баран 2020" sheetId="5" r:id="rId5"/>
  </sheets>
  <definedNames>
    <definedName name="_xlnm.Print_Titles" localSheetId="0">'Баран 2016'!$3:$4</definedName>
    <definedName name="_xlnm.Print_Titles" localSheetId="1">'Баран 2017'!$3:$4</definedName>
    <definedName name="_xlnm.Print_Titles" localSheetId="2">'Баран 2018'!$3:$4</definedName>
    <definedName name="_xlnm.Print_Titles" localSheetId="3">'Баран 2019'!$3:$4</definedName>
    <definedName name="_xlnm.Print_Titles" localSheetId="4">'Баран 2020'!$3:$4</definedName>
  </definedNames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B2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учет проведен не на том участке</t>
        </r>
      </text>
    </comment>
    <comment ref="C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начерчены площадки</t>
        </r>
      </text>
    </comment>
  </commentList>
</comments>
</file>

<file path=xl/sharedStrings.xml><?xml version="1.0" encoding="utf-8"?>
<sst xmlns="http://schemas.openxmlformats.org/spreadsheetml/2006/main" count="1171" uniqueCount="462">
  <si>
    <t>♂</t>
  </si>
  <si>
    <t>♀</t>
  </si>
  <si>
    <t>Одиночные</t>
  </si>
  <si>
    <t>ООО "Тахтоямск"</t>
  </si>
  <si>
    <t>ИП Федюшин Р.Г.</t>
  </si>
  <si>
    <t>ИП Тимофеенко Д.Д.</t>
  </si>
  <si>
    <t>♀+сеголетки</t>
  </si>
  <si>
    <t xml:space="preserve">Экспертная оценка численности </t>
  </si>
  <si>
    <t>Заявленная квота</t>
  </si>
  <si>
    <t>ООО "Бахапча"</t>
  </si>
  <si>
    <t>сеголетки</t>
  </si>
  <si>
    <t>ЗАО "Северо-Эвенская промышленная компания"</t>
  </si>
  <si>
    <t>Наименование муниципальных городских округов, исследуемых территориях</t>
  </si>
  <si>
    <t>МООО"ООиР" участок "Прибрежный"</t>
  </si>
  <si>
    <t>МООО"ООиР" участок "Ольско-Танонский"</t>
  </si>
  <si>
    <t>МООО"ООиР" участок "Верхне-Янский"</t>
  </si>
  <si>
    <t>МООО"ООиР" участок "Уптарский" МО "г. Магадан"</t>
  </si>
  <si>
    <t>МООО"Хурен"    участок №1</t>
  </si>
  <si>
    <t>МООО"Хурен"   участок №2</t>
  </si>
  <si>
    <t>МООО"Хурен"участок №3</t>
  </si>
  <si>
    <t>ООО "Кулу" участок№1</t>
  </si>
  <si>
    <t>ООО "Кулу" участок №2</t>
  </si>
  <si>
    <t>ООО "Усть-Магаданский рыбозавод"</t>
  </si>
  <si>
    <t>ООО "Северо-восток Сервис" участок № 2</t>
  </si>
  <si>
    <t>ООО "Северо-восток Сервис" участок № 3</t>
  </si>
  <si>
    <t>ОДУ  участок "Сивуч"</t>
  </si>
  <si>
    <t>ООО "Прибрежная рыболовная компания"</t>
  </si>
  <si>
    <t xml:space="preserve">РОКМНС "Екчен" </t>
  </si>
  <si>
    <t>ООО  "Экспедиция-Тур"  участок        "о. Завьялова"</t>
  </si>
  <si>
    <t>ОДУ участок  "Хольчан"</t>
  </si>
  <si>
    <t>ИП Топалов А.И. "Фактория Таежная"</t>
  </si>
  <si>
    <t>ООО "Колыма-Трэвел"  участок № 1 "Нараули"</t>
  </si>
  <si>
    <t>ООО "Колыма-Трэвел" участок № 2 "Шкипера"</t>
  </si>
  <si>
    <t>РОКМНС "Аситкан</t>
  </si>
  <si>
    <t>ООО "Кулу" участок "Угулан"</t>
  </si>
  <si>
    <t xml:space="preserve">ОДУ участок "Момолтыкис, Сеймкан, Яна, Налтай" </t>
  </si>
  <si>
    <t xml:space="preserve">ООО «Дрофа» участок «Дегдекан» </t>
  </si>
  <si>
    <t>ОДУ участок «р. Яма - р. Алут»</t>
  </si>
  <si>
    <t>ОДУ участок «р. Студенная - р. Халанчига»</t>
  </si>
  <si>
    <t>ОДУ   "р. Сиглан - р. Буочах"</t>
  </si>
  <si>
    <t>ОДУ участки "верх.р. Арбутла, р.Гатчан, р. Марьякан»</t>
  </si>
  <si>
    <t>ИП Гарбуз Андрей Юрьевич</t>
  </si>
  <si>
    <t>ООО "Спец-Сервис"</t>
  </si>
  <si>
    <t>Охранная зона г. Магадана</t>
  </si>
  <si>
    <t>МООО "ООиР" "Хасынский"</t>
  </si>
  <si>
    <t>ОДУ Хасынского района</t>
  </si>
  <si>
    <t>Омсукчанский городской округ</t>
  </si>
  <si>
    <t>ООО "Кулу" участок №3</t>
  </si>
  <si>
    <t>ООО "Рыбная компания" участок №1</t>
  </si>
  <si>
    <t>ООО "Рыбная компания"  участок №2</t>
  </si>
  <si>
    <t>ООО "Тайга" участок № 1</t>
  </si>
  <si>
    <t>ООО "Тайга" участок № 2</t>
  </si>
  <si>
    <t>ООО  "Север- Спец Транс"</t>
  </si>
  <si>
    <t>ОДУ Омсукчанского г.о.</t>
  </si>
  <si>
    <t>ООО  "Экспедиция-Тур"  участок        "Вилига"</t>
  </si>
  <si>
    <t>ООО «Омсукчан-Транстехснаб» участок «р.Эврика»</t>
  </si>
  <si>
    <t>ООО «Омсукчан-Транстехснаб» участок «р.Тап»</t>
  </si>
  <si>
    <t>ИП Гарифулин</t>
  </si>
  <si>
    <t>МООО "ООиР" участок «Кулу"</t>
  </si>
  <si>
    <t>МООО "ООиР" участок "Детрин"</t>
  </si>
  <si>
    <t>ООО "Маглан-Сервис", участок «Холотан»</t>
  </si>
  <si>
    <t>ИП Пинчук</t>
  </si>
  <si>
    <t>ООО «Восточный рубеж»</t>
  </si>
  <si>
    <t>ОДУ «р.Хиники»</t>
  </si>
  <si>
    <t>ООО "МиС" участок "Матрайбыт"</t>
  </si>
  <si>
    <t>ОДУ  Тенькинского г.о.</t>
  </si>
  <si>
    <t>ООО "Кей Эм Машинери"</t>
  </si>
  <si>
    <t>ИП Гончаренко</t>
  </si>
  <si>
    <t>МООО"ООиР" участок "Ороекско-Глухаринный № 1"</t>
  </si>
  <si>
    <t>МООО"ООиР"  Участок "Ороекско-Глухаринный № 2"</t>
  </si>
  <si>
    <t>МООО"ООиР"  Сеймчанский"</t>
  </si>
  <si>
    <t>МООО"ООиР" Участок "Омолонский № 1"</t>
  </si>
  <si>
    <t>ОДУ участок «р.Коркодон-р. Монхайды»</t>
  </si>
  <si>
    <t xml:space="preserve">ОДУ участок  "р.Алы-Юрях,р.Булун,р.Токур-Юрях" </t>
  </si>
  <si>
    <t>РОКМН и ЭГС «Каньон</t>
  </si>
  <si>
    <t>РОМН «Балыгычан</t>
  </si>
  <si>
    <t xml:space="preserve">ОДУ участок:"р.Б. Столбовая - р.Ярходон"  </t>
  </si>
  <si>
    <t>ОДУ участок «р.Белая ночь,р. Колыма, р. Бургали"»</t>
  </si>
  <si>
    <t xml:space="preserve">ОДУ участок «р.Сугой - р. Мутная» </t>
  </si>
  <si>
    <t xml:space="preserve">ООПТ «Омолонский» </t>
  </si>
  <si>
    <t>СМУП «Фактория Кадар» участок «р. Булун(Рассоха)»</t>
  </si>
  <si>
    <t>ООО «Кулу» участок № 4</t>
  </si>
  <si>
    <t>ООО «Кулу» участок № 5</t>
  </si>
  <si>
    <t>ООО «Колыма- Трэвел» участок «Омолонский»</t>
  </si>
  <si>
    <t>ООО «Колыма Трэвел»   участок «Кегали»</t>
  </si>
  <si>
    <t>РОМН «Учак</t>
  </si>
  <si>
    <t>РОКМНС «Гижига» участок №1 Ахавеем</t>
  </si>
  <si>
    <t>РОКМНС «Гижига»  участок № 2 Хивач</t>
  </si>
  <si>
    <t xml:space="preserve">РОКМНС «Махаянга» </t>
  </si>
  <si>
    <t>ООО «Профмонтажстрой»</t>
  </si>
  <si>
    <t>ООО «Кедон»</t>
  </si>
  <si>
    <t>ИП Наумкина М.А. КФХ «Ханчалан»</t>
  </si>
  <si>
    <t xml:space="preserve">ООПТ «Тайгонос» </t>
  </si>
  <si>
    <t>ОДУ Северо-Эвенского городского округа</t>
  </si>
  <si>
    <t>ООО «Дрофа» участок «Вавачун »</t>
  </si>
  <si>
    <t>ООО «Практик К» участок «р.Таватум»</t>
  </si>
  <si>
    <t>МООО «ОоиР» «Ягоднинский»</t>
  </si>
  <si>
    <t>ООО «Кривбасс»</t>
  </si>
  <si>
    <t>ОДУ «Ягоднинского городского округа</t>
  </si>
  <si>
    <t>МООО «ОоиР» Сусуманский»</t>
  </si>
  <si>
    <t xml:space="preserve">ООПТ «Хинике» </t>
  </si>
  <si>
    <t xml:space="preserve">ОДУ Сусуманского городского округа </t>
  </si>
  <si>
    <t>ООО «Луч»</t>
  </si>
  <si>
    <t>ЗАО «Колымская россыпь»</t>
  </si>
  <si>
    <t>Итого по Магаданской области</t>
  </si>
  <si>
    <t xml:space="preserve">№ </t>
  </si>
  <si>
    <t>07.08-10.08.16</t>
  </si>
  <si>
    <t>13.09-21.09.16</t>
  </si>
  <si>
    <t>11.09-19.09.16</t>
  </si>
  <si>
    <t>06.09-23.09.16</t>
  </si>
  <si>
    <t>03.09-10.09.16</t>
  </si>
  <si>
    <t>20.09-23.09.16</t>
  </si>
  <si>
    <t>12.09-27.09.16</t>
  </si>
  <si>
    <t>23.09-24.09.16</t>
  </si>
  <si>
    <t>17.09-18.09.16</t>
  </si>
  <si>
    <t>22.08-26.08.16</t>
  </si>
  <si>
    <t>02.09-06.09.16</t>
  </si>
  <si>
    <t>10.08-15.08.16</t>
  </si>
  <si>
    <t>18.08-21.08.16</t>
  </si>
  <si>
    <t>19.09-27.09.16</t>
  </si>
  <si>
    <t>20.08-25.08.16</t>
  </si>
  <si>
    <t>04.08-16.08.16</t>
  </si>
  <si>
    <t>20.08-27.08.16</t>
  </si>
  <si>
    <t>08.09-17.09.16</t>
  </si>
  <si>
    <t>27.08-29.08.16</t>
  </si>
  <si>
    <t>16.10-18.10.16</t>
  </si>
  <si>
    <t>18.09-19.09.16</t>
  </si>
  <si>
    <t>21.09-25.09.16</t>
  </si>
  <si>
    <t>25.09-29.09.16</t>
  </si>
  <si>
    <t>14.09-19.09.16</t>
  </si>
  <si>
    <t>ОДУ участок «р.Ланковая-р.Дулакан»</t>
  </si>
  <si>
    <t>29.09-30.09.16</t>
  </si>
  <si>
    <t>по охотхозяйственному соглашению*</t>
  </si>
  <si>
    <t>23.09-27.09.17</t>
  </si>
  <si>
    <t>ОДУ участок "Чистый"</t>
  </si>
  <si>
    <t>ОДУ участок "Правая Яна"</t>
  </si>
  <si>
    <t>22.09-28.09.17</t>
  </si>
  <si>
    <t xml:space="preserve">ОДУ участок "Момолтыкис, Сеймкан, Хольчан" </t>
  </si>
  <si>
    <t>20.09-21.09.17</t>
  </si>
  <si>
    <t>ИП Гогитаури   "р. Сиглан"</t>
  </si>
  <si>
    <t>16.08-17.08.17</t>
  </si>
  <si>
    <t>17.08-23.09.17</t>
  </si>
  <si>
    <t>10.08-19.08.17</t>
  </si>
  <si>
    <t>ОДУ  участок "Налтай"</t>
  </si>
  <si>
    <t>14.09-16.09.17</t>
  </si>
  <si>
    <t>12.08-17.08.17</t>
  </si>
  <si>
    <t>04.08-20.08.17</t>
  </si>
  <si>
    <t>03.09-22.09.17</t>
  </si>
  <si>
    <t>ОДУ участок "р. Марьякан»</t>
  </si>
  <si>
    <t>ОДУ участок "р.Гатчан»</t>
  </si>
  <si>
    <t>ОДУ участок "верх.р. Арбутла»</t>
  </si>
  <si>
    <t>ОДУ участок «р. Яма - р. Тоб»</t>
  </si>
  <si>
    <t>22.08-24.09.17</t>
  </si>
  <si>
    <t>ОДУ участок "верх.р. Угулан»</t>
  </si>
  <si>
    <t>ООО "Магаданская Грузовая Транспортная Компания"</t>
  </si>
  <si>
    <t>ЗАО "Колымская россыпь"</t>
  </si>
  <si>
    <t>20.08.17г</t>
  </si>
  <si>
    <t>ООО "Кулу" участок №2"Пьягино"</t>
  </si>
  <si>
    <t>ООО "Кулу" участок№1"Наслачан"</t>
  </si>
  <si>
    <t>08.-09.09.2017</t>
  </si>
  <si>
    <t>8-9.09.2017</t>
  </si>
  <si>
    <t>ООО «Кулу» участок № 5"Широкая"</t>
  </si>
  <si>
    <t>ООО «Кулу» участок № 4"Нерка"(Наяхан)</t>
  </si>
  <si>
    <t>22-24.09.2017</t>
  </si>
  <si>
    <t>20.08-27.08.17</t>
  </si>
  <si>
    <t>29.08-06.09.17</t>
  </si>
  <si>
    <t>27.09-30.09.17</t>
  </si>
  <si>
    <t>19.09-28.09.17</t>
  </si>
  <si>
    <t>25.09-28.09.17</t>
  </si>
  <si>
    <t>26.09-29.09.17</t>
  </si>
  <si>
    <t>08.10-16.10.17</t>
  </si>
  <si>
    <t>ИП Телегин Н.Б.</t>
  </si>
  <si>
    <t>24.09-27.09.17</t>
  </si>
  <si>
    <t>ООО  "Ясачная" ("Луч")</t>
  </si>
  <si>
    <t xml:space="preserve">  </t>
  </si>
  <si>
    <t>22.08.-26.08.17</t>
  </si>
  <si>
    <t>10.09-19.09.17</t>
  </si>
  <si>
    <t>12.08.2017г</t>
  </si>
  <si>
    <t>12.09.2017г</t>
  </si>
  <si>
    <t>19.09.2017г</t>
  </si>
  <si>
    <t>02.09-06.09.17</t>
  </si>
  <si>
    <t>20.08-25.08.17</t>
  </si>
  <si>
    <t>18.08-21.08.17</t>
  </si>
  <si>
    <t>Площадь участка, тыс. га</t>
  </si>
  <si>
    <t>ООО Туманы ("Усть-Магаданский рыбозавод")</t>
  </si>
  <si>
    <t>ООО Туристическая компания "Север"</t>
  </si>
  <si>
    <t>27.08-12.09.2018</t>
  </si>
  <si>
    <t>30.08-06.09.2018</t>
  </si>
  <si>
    <t>09.08-22.08.2018</t>
  </si>
  <si>
    <t>03.08-10.08.2018</t>
  </si>
  <si>
    <t>15.08-21.08.2018</t>
  </si>
  <si>
    <t>20.09-24.09.2018</t>
  </si>
  <si>
    <t>25.09-26.09.2018</t>
  </si>
  <si>
    <t>24.09-26.09.2018</t>
  </si>
  <si>
    <t>26.09-27.09.2018</t>
  </si>
  <si>
    <t>ОДУ участок "р.Бургакылкан-Чистый"</t>
  </si>
  <si>
    <t>08.08-21.08.2019</t>
  </si>
  <si>
    <t>11.09-18.09.2018</t>
  </si>
  <si>
    <t>15.09-16.09.2018</t>
  </si>
  <si>
    <t>20.08-27.08.18</t>
  </si>
  <si>
    <t>20.08-30.08.18</t>
  </si>
  <si>
    <t>20.09-25.09.18</t>
  </si>
  <si>
    <t>ООО АС «Кривбасс»</t>
  </si>
  <si>
    <t>26.08.-28.08.18</t>
  </si>
  <si>
    <t>22.08-24.08.18</t>
  </si>
  <si>
    <t>14.09-23.09.2018</t>
  </si>
  <si>
    <t>РОМН «Учак"</t>
  </si>
  <si>
    <t>10.08-19.08.2018</t>
  </si>
  <si>
    <t>ООО "Рыбная компания" участок №1 Кананыга</t>
  </si>
  <si>
    <t>ООО "Рыбная компания"  участок №2 Коркодон</t>
  </si>
  <si>
    <t>12.08-23.08.2018</t>
  </si>
  <si>
    <t>01.09-10.10.2018</t>
  </si>
  <si>
    <t>11.09-17.09.2018</t>
  </si>
  <si>
    <t>10.09-29.09.2018</t>
  </si>
  <si>
    <t>ООО «Игака»</t>
  </si>
  <si>
    <t>26.09-28.09.2018</t>
  </si>
  <si>
    <t>24.09-30.09.2018</t>
  </si>
  <si>
    <t>15.09-29.09.2018</t>
  </si>
  <si>
    <t>ООО "Северо-восток Сервис" участок № 1 Сиглан</t>
  </si>
  <si>
    <t>ООО "Северо-восток Сервис" участок № 2 Средняя</t>
  </si>
  <si>
    <t>20.09-22.09.2018</t>
  </si>
  <si>
    <t>21.08-24.09.2018</t>
  </si>
  <si>
    <t>21.09-25.09.2018</t>
  </si>
  <si>
    <t>РОКМН и ЭГС «Каньон"</t>
  </si>
  <si>
    <t>ОДУ участок "р. Марьякан"</t>
  </si>
  <si>
    <t>ОДУ участок "р.Гатчан"</t>
  </si>
  <si>
    <t>12.09-14.09.2018</t>
  </si>
  <si>
    <t>19.09-20.09.2018</t>
  </si>
  <si>
    <t>04.09-07.2018</t>
  </si>
  <si>
    <t>12.08-16.08.2018</t>
  </si>
  <si>
    <t>АО "Колымская россыпь"уч.Интриган</t>
  </si>
  <si>
    <t>АО "Колымская россыпь"уч.Омулевка</t>
  </si>
  <si>
    <t>ОДУ  Ягоднинского городского округа</t>
  </si>
  <si>
    <t>АО "Колымская россыпь"уч. Пареньский</t>
  </si>
  <si>
    <t>ОДУ участок «р.Ланковая-р.Халанчига-р.Студеная»</t>
  </si>
  <si>
    <t>ОДУ участок "руч.Переволочный" (Аситкан)</t>
  </si>
  <si>
    <t xml:space="preserve">ОДУ участок «р.Балыгычан-р.Сугой - р. Мутная» </t>
  </si>
  <si>
    <t>ООО "Кулу" участок №3 "Буксунда"</t>
  </si>
  <si>
    <t>01.08-07.08.2018</t>
  </si>
  <si>
    <t>Предлагаемая к установлению квота</t>
  </si>
  <si>
    <t>ОДУ участок "р.Правая Яна-р.Дегдекан-р.Налтай"</t>
  </si>
  <si>
    <t>МООО"Хурэн"    участок №1</t>
  </si>
  <si>
    <t>МООО"Хурэн"   участок №2</t>
  </si>
  <si>
    <t>МООО"Хурэн" участок №3</t>
  </si>
  <si>
    <t>ОДУ участок"р.Лев.Буюнда-верх.р.Арбутла"</t>
  </si>
  <si>
    <t>ОДУ  участок "р.Яма-Тоб"</t>
  </si>
  <si>
    <t xml:space="preserve">ООПТ заказник «Омолонский» </t>
  </si>
  <si>
    <t xml:space="preserve">ООПТ заказник «Хинике» </t>
  </si>
  <si>
    <t>г. Магадан</t>
  </si>
  <si>
    <t>Ольский городской округ</t>
  </si>
  <si>
    <t>Северо-Эвенский городской округ</t>
  </si>
  <si>
    <t>Среднеканский городской округ</t>
  </si>
  <si>
    <t>Сусуманский городской округ</t>
  </si>
  <si>
    <t>Тенькинский городской округ</t>
  </si>
  <si>
    <t>Ягоднинский городской округ</t>
  </si>
  <si>
    <t>Хасынский городской округ</t>
  </si>
  <si>
    <t>Количество учетных площадок</t>
  </si>
  <si>
    <t>Дата учёта</t>
  </si>
  <si>
    <t>Площадь учетных площадок, тыс.га.</t>
  </si>
  <si>
    <t>Всего особей</t>
  </si>
  <si>
    <t>Кол-во групп</t>
  </si>
  <si>
    <t>МООО «ООиР», участок «Верхне-Янский»</t>
  </si>
  <si>
    <t>МООО «ООиР», участок «Ольско-Танонский»</t>
  </si>
  <si>
    <t>ОДОУ Хасынского городского округа</t>
  </si>
  <si>
    <t>ЗАПРЕТ</t>
  </si>
  <si>
    <t>20.09.2019 - 27.09.2019</t>
  </si>
  <si>
    <t xml:space="preserve">ОДОУ Сусуманского городского округа </t>
  </si>
  <si>
    <t>26.08.2019 - 03.09.2019</t>
  </si>
  <si>
    <t>21.08.2019 - 23.09.2019</t>
  </si>
  <si>
    <t>25.08.2019 - 27.08.2019</t>
  </si>
  <si>
    <t>10.09.2019 - 20.09.2019</t>
  </si>
  <si>
    <t>ОДОУ Омсукчанского городского округа</t>
  </si>
  <si>
    <t>27.08.2019 - 12.09.2019</t>
  </si>
  <si>
    <t>ОДОУ Северо-Эвенского городского округа</t>
  </si>
  <si>
    <t>17.09.2019 - 28.09.2019</t>
  </si>
  <si>
    <t>04.09.2019 - 11.09.2019</t>
  </si>
  <si>
    <t xml:space="preserve">ООПТ Заказник «Тайгонос» </t>
  </si>
  <si>
    <t>ООО «Тахтоямск»</t>
  </si>
  <si>
    <t>22.09.2019 - 26.09.2019</t>
  </si>
  <si>
    <t>17.09.2019 - 21.09.2019</t>
  </si>
  <si>
    <t xml:space="preserve">04.09.2019 - 09.09.2019 </t>
  </si>
  <si>
    <t xml:space="preserve">18.08.2019 - 23.08.2019 </t>
  </si>
  <si>
    <t>ООО «СеверСпецТранс»</t>
  </si>
  <si>
    <t>ООО «Туманы» («Усть-Магаданский рыбозавод»)</t>
  </si>
  <si>
    <t>19.09.2019 - 20.09.2019</t>
  </si>
  <si>
    <t>03.08.2019 - 16.08.2019</t>
  </si>
  <si>
    <t>05.08.2019 - 24.08.2019</t>
  </si>
  <si>
    <t>ООО «Тайга-Экстрим», участок № 2 «Семейная»</t>
  </si>
  <si>
    <t>20.09.2019 - 22.09.2019</t>
  </si>
  <si>
    <t>15.08.2019 - 16.08.2019</t>
  </si>
  <si>
    <t xml:space="preserve">МООО «ООиР», участок «Уптарский» </t>
  </si>
  <si>
    <t>МООО «ООиР», участок «Прибрежный»</t>
  </si>
  <si>
    <t>МООО «ОоиР», участок «Ягоднинский»</t>
  </si>
  <si>
    <t>12.09.2019 - 21.09.2019</t>
  </si>
  <si>
    <t>21.08.2019 - 23.08.2019</t>
  </si>
  <si>
    <t>МООО «ООиР», участок «Кулу»</t>
  </si>
  <si>
    <t>МООО «ООиР», участок «Детрин»</t>
  </si>
  <si>
    <t>МООО «ООиР», участок «Омолонский»</t>
  </si>
  <si>
    <t>ОДОУ,  участок «Сивуч»</t>
  </si>
  <si>
    <t>ОДОУ, участок «руч. Переволочный» (Аситкан)</t>
  </si>
  <si>
    <t>ОДОУ, участок «р. Ланковая — р. Халанчига — р. Студеная»</t>
  </si>
  <si>
    <t>ОДОУ, участок «р. Правая Яна — р. Дегдекан — р. Налтай»</t>
  </si>
  <si>
    <t>ОДОУ, участок «р. Гатчан»</t>
  </si>
  <si>
    <t>ОДОУ, участок «р. Марьякан»</t>
  </si>
  <si>
    <t>13.08.2019 - 30.08.2019</t>
  </si>
  <si>
    <t>20.08.2019 - 22.08.2019</t>
  </si>
  <si>
    <t>28.08.2019 - 29.08.2019</t>
  </si>
  <si>
    <t>07.08.2019 - 08.08.2019</t>
  </si>
  <si>
    <t>21.08.2019 - 22.08.2019</t>
  </si>
  <si>
    <t>15.09.2019 - 21.09.2019</t>
  </si>
  <si>
    <t>26.09.2019 - 30.09.2019</t>
  </si>
  <si>
    <t>12.08.2019 - 16.08.2019</t>
  </si>
  <si>
    <t>09.09.2019 - 16.09.2019</t>
  </si>
  <si>
    <t>24.08.2019 - 25.08.2019</t>
  </si>
  <si>
    <t xml:space="preserve">РОКМНС «Екчен» </t>
  </si>
  <si>
    <t>16.09.2019 - 27.09.2019</t>
  </si>
  <si>
    <t>ООО «Прибрежная рыболовная компания»</t>
  </si>
  <si>
    <t>ООО «Колыма-Трэвел»,  участок № 1 «Нараули»</t>
  </si>
  <si>
    <t>ООО «Колыма-Трэвел», участок № 2 «Шкипера»</t>
  </si>
  <si>
    <t>ООО «Спец-Сервис»</t>
  </si>
  <si>
    <t>ООО «СевероВостокСервис», участок № 1 «Сиглан»</t>
  </si>
  <si>
    <t>ООО «СевероВостокСервис», участок № 2 «Средняя»</t>
  </si>
  <si>
    <t xml:space="preserve">ООПТ «Кавинская долина» </t>
  </si>
  <si>
    <t xml:space="preserve">ООПТ «Малкачанская тундра» </t>
  </si>
  <si>
    <t xml:space="preserve">ООПТ «Одян» </t>
  </si>
  <si>
    <t>ООО «Кулу», участок № 5 «Широкая»</t>
  </si>
  <si>
    <t>ООО «Кулу», участок № 1 «Наслачан»</t>
  </si>
  <si>
    <t>ООО «Кулу», участок № 2 «Пьягино»</t>
  </si>
  <si>
    <t>МООО «Хурэн», участок № 3</t>
  </si>
  <si>
    <t>МООО «Хурэн», участок № 1</t>
  </si>
  <si>
    <t>МООО «Хурэн», участок № 2</t>
  </si>
  <si>
    <t>Разрешено 
к добыче, 
max 5%</t>
  </si>
  <si>
    <t>ООО «МиС», участок «Матрайбыт»</t>
  </si>
  <si>
    <t>ООО «Бахапча»</t>
  </si>
  <si>
    <t>ООО «Кей Эм Машинери»</t>
  </si>
  <si>
    <t>09.08.2019 - 10.08.2019</t>
  </si>
  <si>
    <t>РОКМН и ЭГС «Каньон»</t>
  </si>
  <si>
    <t>ОДОУ, участок «р. Белая ночь, р. Колыма, р. Бургали»</t>
  </si>
  <si>
    <t xml:space="preserve">ОДОУ, участок «р. Балыгычан — р. Сугой — р. Мутная» </t>
  </si>
  <si>
    <t>ОДОУ, участок «р. Коркодон — р. Монхайды»</t>
  </si>
  <si>
    <t>ООО «Магаданская Грузовая Транспортная Компания»</t>
  </si>
  <si>
    <t>РОМН «Учак»</t>
  </si>
  <si>
    <t>23.08.2019 - 27.08.2019</t>
  </si>
  <si>
    <t>24.09.2019 - 25.09.2019</t>
  </si>
  <si>
    <t>16.08.2019 - 22.08.2019</t>
  </si>
  <si>
    <t>03.08.2019 - 07.08.2019</t>
  </si>
  <si>
    <t>ОДОУ, участок «р. Яма — р. Лев. Буюнда — верх. р. Арбутла»</t>
  </si>
  <si>
    <t>ОДОУ  Тенькинского городского округа</t>
  </si>
  <si>
    <t>НЕТ УЧЁТА</t>
  </si>
  <si>
    <t>НЕ ОБИТАЕТ</t>
  </si>
  <si>
    <t xml:space="preserve"> 28.08.2019</t>
  </si>
  <si>
    <t>25.09.2019 - 27.09.2019</t>
  </si>
  <si>
    <t>ООО «Ясачная» («Луч»)</t>
  </si>
  <si>
    <t xml:space="preserve">                   </t>
  </si>
  <si>
    <t>Не соответствует п.п. 2.1, 2.2.3, 2.3, Приказа</t>
  </si>
  <si>
    <t>УЧЕТ СНЕЖНЫХ БАРАНОВ в 2018 г.</t>
  </si>
  <si>
    <r>
      <t xml:space="preserve">ООО "Кулу" участок </t>
    </r>
    <r>
      <rPr>
        <i/>
        <sz val="12"/>
        <color indexed="8"/>
        <rFont val="Calibri"/>
        <family val="2"/>
      </rPr>
      <t>№6</t>
    </r>
    <r>
      <rPr>
        <sz val="12"/>
        <color indexed="8"/>
        <rFont val="Calibri"/>
        <family val="2"/>
      </rPr>
      <t xml:space="preserve"> "Угулан"</t>
    </r>
  </si>
  <si>
    <t>Зелёная зона (ОДОУ) г. Магадана</t>
  </si>
  <si>
    <t>Не соответствует требованиям Методики</t>
  </si>
  <si>
    <t>г. Магадан и Ольский городской округ</t>
  </si>
  <si>
    <t>* — квота предоставляется на основании заключенного охотхозяйственного соглашения</t>
  </si>
  <si>
    <t>ООО  "Экспедиция-Тур", 
участок  "о. Завьялова"</t>
  </si>
  <si>
    <t>ООО "Северо-восток Сервис",
 участок № 2</t>
  </si>
  <si>
    <t>Сводная расчетная ведомость квот и лимита изъятия снежного барана  в охотсезоне 2018-2019 гг. на территории Магаданской области</t>
  </si>
  <si>
    <t>УЧЕТ СНЕЖНЫХ БАРАНОВ в 2017 г.</t>
  </si>
  <si>
    <t>Сводная расчетная ведомость квот и лимита изъятия снежного барана  в охотсезоне 2019-2020 гг. на территории Магаданской области</t>
  </si>
  <si>
    <t>УЧЕТ СНЕЖНЫХ БАРАНОВ в 2019 г.</t>
  </si>
  <si>
    <t>Сводная расчетная ведомость квот и лимита изъятия снежного барана  в охотсезоне 2020-2021 гг. на территории Магаданской области</t>
  </si>
  <si>
    <t>УЧЕТ СНЕЖНЫХ БАРАНОВ в 2016 г.</t>
  </si>
  <si>
    <t>Сводная расчетная ведомость квот и лимита изъятия снежного барана  в охотсезоне 2017-2018 гг. на территории Магаданской области</t>
  </si>
  <si>
    <t>ОДОУ Ягоднинского городского округа</t>
  </si>
  <si>
    <t>Пол не определен</t>
  </si>
  <si>
    <t xml:space="preserve">ОДОУ, участок «р. Алы-Юрях — р. Булун — р. Токур-Юрях» </t>
  </si>
  <si>
    <t xml:space="preserve">ОДОУ, участок «р. Момолтыкис — р. Сеймкан —р. Хольчан» </t>
  </si>
  <si>
    <t>ОДОУ, участок «р. Б. Столбовая — р. Ярходон»</t>
  </si>
  <si>
    <t>ОДОУ, участок «р. Бургакылкан — р. Чистый»</t>
  </si>
  <si>
    <t>ООО «Кулу», участок № 3 «Буксунда»</t>
  </si>
  <si>
    <r>
      <t xml:space="preserve">ООО «Кулу», участок </t>
    </r>
    <r>
      <rPr>
        <sz val="12"/>
        <color indexed="8"/>
        <rFont val="Calibri"/>
        <family val="2"/>
      </rPr>
      <t>№ 6 «Угулан»</t>
    </r>
  </si>
  <si>
    <r>
      <t xml:space="preserve">ООО "Кулу" участок </t>
    </r>
    <r>
      <rPr>
        <sz val="12"/>
        <color indexed="8"/>
        <rFont val="Calibri"/>
        <family val="2"/>
      </rPr>
      <t>№6</t>
    </r>
    <r>
      <rPr>
        <sz val="12"/>
        <color indexed="8"/>
        <rFont val="Calibri"/>
        <family val="2"/>
      </rPr>
      <t xml:space="preserve"> "Угулан"</t>
    </r>
  </si>
  <si>
    <t>ООО "Кулу" участок №:3 "Буксунда"</t>
  </si>
  <si>
    <t>ООО «Маглан-Сервис», участок «Холотан»</t>
  </si>
  <si>
    <t>ООО «Омсукчан-Транстехснаб», участок «р. Тап»</t>
  </si>
  <si>
    <t>ООО «Омсукчан-Транстехснаб», участок «р. Эврика»</t>
  </si>
  <si>
    <t>АО «Колымская россыпь», участок «Пареньский»</t>
  </si>
  <si>
    <t>ООО «Рыбная компания», участок № 1 «Кананыга»</t>
  </si>
  <si>
    <t>ООО «Рыбная компания», участок № 2 «Коркодон»</t>
  </si>
  <si>
    <t>ООО «Тайга-Экстрим», участок № 1 «Джугаджак»</t>
  </si>
  <si>
    <t>ООО  «Экспедиция-Тур», участок «о. Завьялова»</t>
  </si>
  <si>
    <t>ООО «Экспедиция-Тур», участок «Вилига»</t>
  </si>
  <si>
    <t>РОКМНС «Гижига», участок № 1 «Ахавеем»</t>
  </si>
  <si>
    <t>РОКМНС «Гижига», участок № 2 «Хивач»</t>
  </si>
  <si>
    <t>ООО «Колыма-Трэвел», участок «Кегали»</t>
  </si>
  <si>
    <t>ООО «Колыма-Трэвел», участок «Омолонский»</t>
  </si>
  <si>
    <t>ООО «Кулу», участок № 4 «Нерка» («Наяхан»)</t>
  </si>
  <si>
    <t>МООО «ООиР», участок «Ороекско-Глухаринный-1»</t>
  </si>
  <si>
    <t>МООО «ООиР», участок «Ороекско-Глухаринный-2»</t>
  </si>
  <si>
    <t>МООО «ООиР», участок «Сеймчанский»</t>
  </si>
  <si>
    <t>МООО «ООиР», участок «Сусуманский»</t>
  </si>
  <si>
    <t>АО «Колымская россыпь», участок «Омулевка»</t>
  </si>
  <si>
    <t>АО «Колымская россыпь», участок «Интриган»</t>
  </si>
  <si>
    <t>МООО «ООиР», участок «Хасынский»</t>
  </si>
  <si>
    <t>ООО «Практик и К», участок «р. Таватум»</t>
  </si>
  <si>
    <t>ООО «Практик и К», участок «р. Ирбычан»</t>
  </si>
  <si>
    <t>ООО «ГК «Океан»</t>
  </si>
  <si>
    <t>ООО «Туристическая компания «Север»</t>
  </si>
  <si>
    <t>ИП Наумкина М.А., КФХ «Ханчалан»</t>
  </si>
  <si>
    <t>ИП Топалов А. И., участок «Фактория Таежная»</t>
  </si>
  <si>
    <t>ИП Телегин Н. Б.</t>
  </si>
  <si>
    <t>ИП Гогитаури Р. В., участок «р. Сиглан»</t>
  </si>
  <si>
    <t>ИП Гарбуз А. Ю.</t>
  </si>
  <si>
    <t>ИП Федюшин Р. Г.</t>
  </si>
  <si>
    <t>ИП Гарифулин С. А.</t>
  </si>
  <si>
    <t>ИП Гончаренко С. А.</t>
  </si>
  <si>
    <t>ИП Пинчук В. Б., участок «Нелькоба»</t>
  </si>
  <si>
    <t>–</t>
  </si>
  <si>
    <t>ООО «ПрофМонтажСтрой-С», участок «р. Русская (Омолон)»</t>
  </si>
  <si>
    <t xml:space="preserve">ООО «Тайга-Экстрим», участок № 2 «Семейная» </t>
  </si>
  <si>
    <t>УЧЕТ СНЕЖНЫХ БАРАНОВ в 2020 г.</t>
  </si>
  <si>
    <t>Сводная расчетная ведомость квот и лимита изъятия снежного барана  в охотсезоне 2021-2022 гг. на территории Магаданской области</t>
  </si>
  <si>
    <t>24.08.20-03.09.20</t>
  </si>
  <si>
    <t>04.08.20-08.09.20</t>
  </si>
  <si>
    <t>01.08.20-01.10.20</t>
  </si>
  <si>
    <t>05.09.20-16.09.20</t>
  </si>
  <si>
    <t>01.09.20-10.09.20</t>
  </si>
  <si>
    <t>-</t>
  </si>
  <si>
    <t>03.08.20-09.09.20</t>
  </si>
  <si>
    <t>03.08.20-17.08.20</t>
  </si>
  <si>
    <t>05.08.20-12.09.20</t>
  </si>
  <si>
    <t>10.08.20-11.08.20</t>
  </si>
  <si>
    <t>03.08.20-31.08.20</t>
  </si>
  <si>
    <t>5.08.20-16.08.20</t>
  </si>
  <si>
    <t>25.08.20-04.09.20</t>
  </si>
  <si>
    <t>22.08.20-23.08.20</t>
  </si>
  <si>
    <t>26.08.20-28.08.20</t>
  </si>
  <si>
    <t>25.08.20-27.08.20</t>
  </si>
  <si>
    <t>21.08.20-22.08.20</t>
  </si>
  <si>
    <t>19.09.20-22.09.20</t>
  </si>
  <si>
    <t>25.09.20-30.09.20</t>
  </si>
  <si>
    <t>14.08.20-16.08.20</t>
  </si>
  <si>
    <t>ООО «Колыма-Трэвел», участок «Омолон»</t>
  </si>
  <si>
    <t>22.09.20-23.09.20</t>
  </si>
  <si>
    <t>11.08.20-12.08.20</t>
  </si>
  <si>
    <t>23.08.20-24.08.20</t>
  </si>
  <si>
    <t>20.08.20-22.08.20</t>
  </si>
  <si>
    <t>08.08.20-09.08.20</t>
  </si>
  <si>
    <t>16.09.20-22.09.20</t>
  </si>
  <si>
    <t>24.09.20-28.09.20</t>
  </si>
  <si>
    <t>19.09.20-24.09.20</t>
  </si>
  <si>
    <t>18.09.20-25.09.20</t>
  </si>
  <si>
    <t>19.09.20-27.09.20</t>
  </si>
  <si>
    <t>ОДОУ Сусуманского городского округа (участок р. Делянкир, р. Нерега)</t>
  </si>
  <si>
    <t>18.09.20-27.09.20</t>
  </si>
  <si>
    <t>ОДОУ Сусуманского городского округа ( участок Ясачная)</t>
  </si>
  <si>
    <t>24.08.20-18.09.20</t>
  </si>
  <si>
    <t>08.10.20-16.10.20</t>
  </si>
  <si>
    <t>15.09.20-24.09.20</t>
  </si>
  <si>
    <t>30.08.20-06.09.20</t>
  </si>
  <si>
    <t>12.09.20-23.09.20</t>
  </si>
  <si>
    <t>03.09.20-05.09.20</t>
  </si>
  <si>
    <t>05.08.20-06.08.20</t>
  </si>
  <si>
    <t>учет проведен не на участке</t>
  </si>
  <si>
    <t>частичный запрет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</si>
</sst>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RUB&quot;;\-#,##0\ &quot;RUB&quot;"/>
    <numFmt numFmtId="165" formatCode="#,##0\ &quot;RUB&quot;;[Red]\-#,##0\ &quot;RUB&quot;"/>
    <numFmt numFmtId="166" formatCode="#,##0.00\ &quot;RUB&quot;;\-#,##0.00\ &quot;RUB&quot;"/>
    <numFmt numFmtId="167" formatCode="#,##0.00\ &quot;RUB&quot;;[Red]\-#,##0.00\ &quot;RUB&quot;"/>
    <numFmt numFmtId="168" formatCode="_-* #,##0\ &quot;RUB&quot;_-;\-* #,##0\ &quot;RUB&quot;_-;_-* &quot;-&quot;\ &quot;RUB&quot;_-;_-@_-"/>
    <numFmt numFmtId="169" formatCode="_-* #,##0\ _R_U_B_-;\-* #,##0\ _R_U_B_-;_-* &quot;-&quot;\ _R_U_B_-;_-@_-"/>
    <numFmt numFmtId="170" formatCode="_-* #,##0.00\ &quot;RUB&quot;_-;\-* #,##0.00\ &quot;RUB&quot;_-;_-* &quot;-&quot;??\ &quot;RUB&quot;_-;_-@_-"/>
    <numFmt numFmtId="171" formatCode="_-* #,##0.00\ _R_U_B_-;\-* #,##0.00\ _R_U_B_-;_-* &quot;-&quot;??\ _R_U_B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/m;@"/>
    <numFmt numFmtId="187" formatCode="dd/mm/yy;@"/>
    <numFmt numFmtId="188" formatCode="0.0"/>
    <numFmt numFmtId="189" formatCode="0.0000"/>
    <numFmt numFmtId="190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0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4" fontId="50" fillId="33" borderId="14" xfId="0" applyNumberFormat="1" applyFont="1" applyFill="1" applyBorder="1" applyAlignment="1">
      <alignment horizontal="center" vertical="center" wrapText="1"/>
    </xf>
    <xf numFmtId="14" fontId="26" fillId="33" borderId="14" xfId="0" applyNumberFormat="1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25" fillId="32" borderId="20" xfId="0" applyFont="1" applyFill="1" applyBorder="1" applyAlignment="1">
      <alignment vertical="center" wrapText="1"/>
    </xf>
    <xf numFmtId="14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51" fillId="32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9" xfId="0" applyNumberFormat="1" applyFont="1" applyFill="1" applyBorder="1" applyAlignment="1">
      <alignment horizontal="center" vertical="center" wrapText="1"/>
    </xf>
    <xf numFmtId="0" fontId="50" fillId="33" borderId="23" xfId="0" applyNumberFormat="1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5" xfId="0" applyNumberFormat="1" applyFont="1" applyFill="1" applyBorder="1" applyAlignment="1">
      <alignment horizontal="center" vertical="center" wrapText="1"/>
    </xf>
    <xf numFmtId="14" fontId="50" fillId="0" borderId="17" xfId="0" applyNumberFormat="1" applyFont="1" applyFill="1" applyBorder="1" applyAlignment="1">
      <alignment horizontal="center" vertical="center" wrapText="1"/>
    </xf>
    <xf numFmtId="0" fontId="50" fillId="32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32" borderId="2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50" fillId="3" borderId="14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34" borderId="30" xfId="0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 wrapText="1"/>
    </xf>
    <xf numFmtId="0" fontId="50" fillId="34" borderId="30" xfId="0" applyNumberFormat="1" applyFont="1" applyFill="1" applyBorder="1" applyAlignment="1">
      <alignment horizontal="center" vertical="center" wrapText="1"/>
    </xf>
    <xf numFmtId="0" fontId="50" fillId="34" borderId="31" xfId="0" applyFont="1" applyFill="1" applyBorder="1" applyAlignment="1">
      <alignment horizontal="center" vertical="center" wrapText="1"/>
    </xf>
    <xf numFmtId="0" fontId="50" fillId="34" borderId="3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14" fontId="52" fillId="33" borderId="14" xfId="0" applyNumberFormat="1" applyFont="1" applyFill="1" applyBorder="1" applyAlignment="1">
      <alignment horizontal="center" vertical="center" wrapText="1"/>
    </xf>
    <xf numFmtId="14" fontId="52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33" borderId="17" xfId="0" applyNumberFormat="1" applyFont="1" applyFill="1" applyBorder="1" applyAlignment="1">
      <alignment horizontal="center" vertical="center" wrapText="1"/>
    </xf>
    <xf numFmtId="14" fontId="51" fillId="33" borderId="14" xfId="0" applyNumberFormat="1" applyFont="1" applyFill="1" applyBorder="1" applyAlignment="1">
      <alignment horizontal="center" vertical="center" wrapText="1"/>
    </xf>
    <xf numFmtId="0" fontId="50" fillId="12" borderId="19" xfId="0" applyFont="1" applyFill="1" applyBorder="1" applyAlignment="1">
      <alignment horizontal="center" vertical="center" wrapText="1"/>
    </xf>
    <xf numFmtId="0" fontId="25" fillId="32" borderId="33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50" fillId="35" borderId="34" xfId="0" applyFont="1" applyFill="1" applyBorder="1" applyAlignment="1">
      <alignment horizontal="center" vertical="center" wrapText="1"/>
    </xf>
    <xf numFmtId="0" fontId="25" fillId="32" borderId="18" xfId="0" applyFont="1" applyFill="1" applyBorder="1" applyAlignment="1">
      <alignment vertical="center" wrapText="1"/>
    </xf>
    <xf numFmtId="0" fontId="3" fillId="32" borderId="27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0" fillId="3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4" fontId="50" fillId="0" borderId="15" xfId="0" applyNumberFormat="1" applyFont="1" applyFill="1" applyBorder="1" applyAlignment="1">
      <alignment horizontal="center" vertical="center" wrapText="1"/>
    </xf>
    <xf numFmtId="14" fontId="26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5" borderId="37" xfId="0" applyFont="1" applyFill="1" applyBorder="1" applyAlignment="1">
      <alignment horizontal="center" vertical="center" wrapText="1"/>
    </xf>
    <xf numFmtId="0" fontId="25" fillId="32" borderId="38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vertical="center" wrapText="1"/>
    </xf>
    <xf numFmtId="0" fontId="50" fillId="35" borderId="36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center" vertical="center" wrapText="1"/>
    </xf>
    <xf numFmtId="0" fontId="50" fillId="33" borderId="41" xfId="0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vertical="center" wrapText="1"/>
    </xf>
    <xf numFmtId="0" fontId="51" fillId="32" borderId="42" xfId="0" applyFont="1" applyFill="1" applyBorder="1" applyAlignment="1">
      <alignment vertical="center" wrapText="1"/>
    </xf>
    <xf numFmtId="0" fontId="51" fillId="32" borderId="18" xfId="0" applyFont="1" applyFill="1" applyBorder="1" applyAlignment="1">
      <alignment horizontal="center" vertical="center" wrapText="1"/>
    </xf>
    <xf numFmtId="0" fontId="51" fillId="32" borderId="21" xfId="0" applyFont="1" applyFill="1" applyBorder="1" applyAlignment="1">
      <alignment horizontal="center" vertical="center" wrapText="1"/>
    </xf>
    <xf numFmtId="0" fontId="25" fillId="32" borderId="21" xfId="0" applyNumberFormat="1" applyFont="1" applyFill="1" applyBorder="1" applyAlignment="1">
      <alignment horizontal="center" vertical="center" wrapText="1"/>
    </xf>
    <xf numFmtId="0" fontId="50" fillId="33" borderId="34" xfId="0" applyNumberFormat="1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25" fillId="32" borderId="27" xfId="0" applyFont="1" applyFill="1" applyBorder="1" applyAlignment="1">
      <alignment horizontal="center" vertical="center" wrapText="1"/>
    </xf>
    <xf numFmtId="0" fontId="51" fillId="32" borderId="2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5" fillId="32" borderId="18" xfId="0" applyFont="1" applyFill="1" applyBorder="1" applyAlignment="1">
      <alignment horizontal="center" vertical="center" wrapText="1"/>
    </xf>
    <xf numFmtId="1" fontId="25" fillId="32" borderId="18" xfId="0" applyNumberFormat="1" applyFont="1" applyFill="1" applyBorder="1" applyAlignment="1">
      <alignment horizontal="center" vertical="center" wrapText="1"/>
    </xf>
    <xf numFmtId="1" fontId="25" fillId="33" borderId="26" xfId="0" applyNumberFormat="1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/>
    </xf>
    <xf numFmtId="0" fontId="50" fillId="33" borderId="34" xfId="0" applyFont="1" applyFill="1" applyBorder="1" applyAlignment="1">
      <alignment/>
    </xf>
    <xf numFmtId="1" fontId="25" fillId="32" borderId="18" xfId="0" applyNumberFormat="1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/>
    </xf>
    <xf numFmtId="1" fontId="50" fillId="33" borderId="26" xfId="0" applyNumberFormat="1" applyFont="1" applyFill="1" applyBorder="1" applyAlignment="1">
      <alignment horizontal="center" vertical="center"/>
    </xf>
    <xf numFmtId="1" fontId="50" fillId="33" borderId="19" xfId="0" applyNumberFormat="1" applyFont="1" applyFill="1" applyBorder="1" applyAlignment="1">
      <alignment horizontal="center" vertical="center"/>
    </xf>
    <xf numFmtId="1" fontId="50" fillId="33" borderId="34" xfId="0" applyNumberFormat="1" applyFont="1" applyFill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/>
    </xf>
    <xf numFmtId="1" fontId="50" fillId="33" borderId="32" xfId="0" applyNumberFormat="1" applyFont="1" applyFill="1" applyBorder="1" applyAlignment="1">
      <alignment horizontal="center" vertical="center"/>
    </xf>
    <xf numFmtId="1" fontId="50" fillId="0" borderId="19" xfId="0" applyNumberFormat="1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1" fontId="50" fillId="0" borderId="26" xfId="0" applyNumberFormat="1" applyFont="1" applyFill="1" applyBorder="1" applyAlignment="1">
      <alignment horizontal="center" vertical="center"/>
    </xf>
    <xf numFmtId="1" fontId="25" fillId="32" borderId="42" xfId="0" applyNumberFormat="1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1" fontId="25" fillId="32" borderId="42" xfId="0" applyNumberFormat="1" applyFont="1" applyFill="1" applyBorder="1" applyAlignment="1">
      <alignment horizontal="center" vertical="center"/>
    </xf>
    <xf numFmtId="1" fontId="50" fillId="33" borderId="43" xfId="0" applyNumberFormat="1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25" fillId="32" borderId="42" xfId="0" applyFont="1" applyFill="1" applyBorder="1" applyAlignment="1">
      <alignment horizontal="center" vertical="center" wrapText="1"/>
    </xf>
    <xf numFmtId="1" fontId="25" fillId="32" borderId="44" xfId="0" applyNumberFormat="1" applyFont="1" applyFill="1" applyBorder="1" applyAlignment="1">
      <alignment horizontal="center" vertical="center" wrapText="1"/>
    </xf>
    <xf numFmtId="1" fontId="25" fillId="0" borderId="31" xfId="0" applyNumberFormat="1" applyFont="1" applyFill="1" applyBorder="1" applyAlignment="1">
      <alignment horizontal="center" vertical="center"/>
    </xf>
    <xf numFmtId="1" fontId="25" fillId="32" borderId="44" xfId="0" applyNumberFormat="1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1" fontId="25" fillId="32" borderId="33" xfId="0" applyNumberFormat="1" applyFont="1" applyFill="1" applyBorder="1" applyAlignment="1">
      <alignment horizontal="center" vertical="center" wrapText="1"/>
    </xf>
    <xf numFmtId="1" fontId="25" fillId="32" borderId="33" xfId="0" applyNumberFormat="1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/>
    </xf>
    <xf numFmtId="0" fontId="25" fillId="32" borderId="24" xfId="0" applyFont="1" applyFill="1" applyBorder="1" applyAlignment="1">
      <alignment vertical="center" wrapText="1"/>
    </xf>
    <xf numFmtId="0" fontId="25" fillId="32" borderId="24" xfId="0" applyFont="1" applyFill="1" applyBorder="1" applyAlignment="1">
      <alignment horizontal="center" vertical="center" wrapText="1"/>
    </xf>
    <xf numFmtId="0" fontId="25" fillId="32" borderId="45" xfId="0" applyFont="1" applyFill="1" applyBorder="1" applyAlignment="1">
      <alignment horizontal="center" vertical="center" wrapText="1"/>
    </xf>
    <xf numFmtId="0" fontId="51" fillId="32" borderId="46" xfId="0" applyFont="1" applyFill="1" applyBorder="1" applyAlignment="1">
      <alignment horizontal="center" vertical="center" wrapText="1"/>
    </xf>
    <xf numFmtId="1" fontId="25" fillId="32" borderId="24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50" fillId="33" borderId="32" xfId="0" applyFont="1" applyFill="1" applyBorder="1" applyAlignment="1">
      <alignment/>
    </xf>
    <xf numFmtId="0" fontId="50" fillId="33" borderId="43" xfId="0" applyFont="1" applyFill="1" applyBorder="1" applyAlignment="1">
      <alignment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vertical="center" wrapText="1"/>
    </xf>
    <xf numFmtId="1" fontId="25" fillId="33" borderId="31" xfId="0" applyNumberFormat="1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/>
    </xf>
    <xf numFmtId="0" fontId="26" fillId="0" borderId="29" xfId="0" applyFont="1" applyFill="1" applyBorder="1" applyAlignment="1">
      <alignment horizontal="center" vertical="center"/>
    </xf>
    <xf numFmtId="0" fontId="50" fillId="0" borderId="29" xfId="0" applyNumberFormat="1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34" borderId="19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33" borderId="19" xfId="0" applyFont="1" applyFill="1" applyBorder="1" applyAlignment="1">
      <alignment horizontal="left" vertical="center" wrapText="1"/>
    </xf>
    <xf numFmtId="0" fontId="50" fillId="35" borderId="19" xfId="0" applyFont="1" applyFill="1" applyBorder="1" applyAlignment="1">
      <alignment horizontal="left" vertical="center" wrapText="1"/>
    </xf>
    <xf numFmtId="0" fontId="50" fillId="35" borderId="34" xfId="0" applyFont="1" applyFill="1" applyBorder="1" applyAlignment="1">
      <alignment horizontal="left" vertical="center" wrapText="1"/>
    </xf>
    <xf numFmtId="0" fontId="26" fillId="34" borderId="26" xfId="0" applyFont="1" applyFill="1" applyBorder="1" applyAlignment="1">
      <alignment horizontal="left" vertical="center" wrapText="1"/>
    </xf>
    <xf numFmtId="0" fontId="50" fillId="34" borderId="48" xfId="0" applyFont="1" applyFill="1" applyBorder="1" applyAlignment="1">
      <alignment horizontal="left" vertical="center" wrapText="1"/>
    </xf>
    <xf numFmtId="0" fontId="50" fillId="0" borderId="34" xfId="0" applyFont="1" applyFill="1" applyBorder="1" applyAlignment="1">
      <alignment horizontal="left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1" fontId="3" fillId="33" borderId="49" xfId="0" applyNumberFormat="1" applyFont="1" applyFill="1" applyBorder="1" applyAlignment="1">
      <alignment horizontal="center" vertical="center"/>
    </xf>
    <xf numFmtId="1" fontId="3" fillId="33" borderId="50" xfId="0" applyNumberFormat="1" applyFont="1" applyFill="1" applyBorder="1" applyAlignment="1">
      <alignment horizontal="center" vertical="center"/>
    </xf>
    <xf numFmtId="1" fontId="3" fillId="33" borderId="51" xfId="0" applyNumberFormat="1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/>
    </xf>
    <xf numFmtId="1" fontId="3" fillId="0" borderId="50" xfId="0" applyNumberFormat="1" applyFont="1" applyFill="1" applyBorder="1" applyAlignment="1">
      <alignment horizontal="center" vertical="center"/>
    </xf>
    <xf numFmtId="0" fontId="51" fillId="36" borderId="22" xfId="0" applyFont="1" applyFill="1" applyBorder="1" applyAlignment="1">
      <alignment horizontal="center" vertical="center"/>
    </xf>
    <xf numFmtId="0" fontId="51" fillId="36" borderId="19" xfId="0" applyFont="1" applyFill="1" applyBorder="1" applyAlignment="1">
      <alignment horizontal="center" vertical="center"/>
    </xf>
    <xf numFmtId="0" fontId="51" fillId="36" borderId="23" xfId="0" applyFont="1" applyFill="1" applyBorder="1" applyAlignment="1">
      <alignment horizontal="center" vertical="center"/>
    </xf>
    <xf numFmtId="0" fontId="51" fillId="32" borderId="52" xfId="0" applyFont="1" applyFill="1" applyBorder="1" applyAlignment="1">
      <alignment horizontal="center" vertical="center" wrapText="1"/>
    </xf>
    <xf numFmtId="1" fontId="25" fillId="32" borderId="53" xfId="0" applyNumberFormat="1" applyFont="1" applyFill="1" applyBorder="1" applyAlignment="1">
      <alignment horizontal="center" vertical="center" wrapText="1"/>
    </xf>
    <xf numFmtId="0" fontId="51" fillId="32" borderId="18" xfId="0" applyFont="1" applyFill="1" applyBorder="1" applyAlignment="1">
      <alignment horizontal="center" vertical="center" wrapText="1"/>
    </xf>
    <xf numFmtId="1" fontId="25" fillId="32" borderId="53" xfId="0" applyNumberFormat="1" applyFont="1" applyFill="1" applyBorder="1" applyAlignment="1">
      <alignment horizontal="center" vertical="center"/>
    </xf>
    <xf numFmtId="0" fontId="25" fillId="32" borderId="52" xfId="0" applyFont="1" applyFill="1" applyBorder="1" applyAlignment="1">
      <alignment horizontal="center" vertical="center" wrapText="1"/>
    </xf>
    <xf numFmtId="0" fontId="51" fillId="32" borderId="54" xfId="0" applyFont="1" applyFill="1" applyBorder="1" applyAlignment="1">
      <alignment horizontal="center" vertical="center" wrapText="1"/>
    </xf>
    <xf numFmtId="1" fontId="25" fillId="32" borderId="55" xfId="0" applyNumberFormat="1" applyFont="1" applyFill="1" applyBorder="1" applyAlignment="1">
      <alignment horizontal="center" vertical="center" wrapText="1"/>
    </xf>
    <xf numFmtId="1" fontId="25" fillId="32" borderId="55" xfId="0" applyNumberFormat="1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51" fillId="36" borderId="26" xfId="0" applyFont="1" applyFill="1" applyBorder="1" applyAlignment="1">
      <alignment horizontal="center" vertical="center"/>
    </xf>
    <xf numFmtId="0" fontId="51" fillId="36" borderId="34" xfId="0" applyFont="1" applyFill="1" applyBorder="1" applyAlignment="1">
      <alignment horizontal="center" vertical="center"/>
    </xf>
    <xf numFmtId="0" fontId="51" fillId="32" borderId="33" xfId="0" applyFont="1" applyFill="1" applyBorder="1" applyAlignment="1">
      <alignment horizontal="center" vertical="center" wrapText="1"/>
    </xf>
    <xf numFmtId="0" fontId="50" fillId="13" borderId="34" xfId="0" applyFont="1" applyFill="1" applyBorder="1" applyAlignment="1">
      <alignment horizontal="left" vertical="center" wrapText="1"/>
    </xf>
    <xf numFmtId="0" fontId="50" fillId="13" borderId="26" xfId="0" applyFont="1" applyFill="1" applyBorder="1" applyAlignment="1">
      <alignment horizontal="left" vertical="center" wrapText="1"/>
    </xf>
    <xf numFmtId="0" fontId="50" fillId="13" borderId="19" xfId="0" applyFont="1" applyFill="1" applyBorder="1" applyAlignment="1">
      <alignment horizontal="left" vertical="center" wrapText="1"/>
    </xf>
    <xf numFmtId="14" fontId="3" fillId="13" borderId="25" xfId="0" applyNumberFormat="1" applyFont="1" applyFill="1" applyBorder="1" applyAlignment="1">
      <alignment horizontal="left" vertical="center" wrapText="1"/>
    </xf>
    <xf numFmtId="0" fontId="50" fillId="13" borderId="19" xfId="0" applyFont="1" applyFill="1" applyBorder="1" applyAlignment="1">
      <alignment horizontal="center" vertical="center" wrapText="1"/>
    </xf>
    <xf numFmtId="0" fontId="50" fillId="13" borderId="37" xfId="0" applyFont="1" applyFill="1" applyBorder="1" applyAlignment="1">
      <alignment horizontal="center" vertical="center" wrapText="1"/>
    </xf>
    <xf numFmtId="0" fontId="50" fillId="13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13" borderId="35" xfId="0" applyFont="1" applyFill="1" applyBorder="1" applyAlignment="1">
      <alignment horizontal="center" vertical="center" wrapText="1"/>
    </xf>
    <xf numFmtId="0" fontId="53" fillId="37" borderId="21" xfId="0" applyFont="1" applyFill="1" applyBorder="1" applyAlignment="1">
      <alignment horizontal="center" vertical="center" wrapText="1"/>
    </xf>
    <xf numFmtId="0" fontId="53" fillId="37" borderId="52" xfId="0" applyFont="1" applyFill="1" applyBorder="1" applyAlignment="1">
      <alignment horizontal="center" vertical="center" wrapText="1"/>
    </xf>
    <xf numFmtId="0" fontId="53" fillId="37" borderId="18" xfId="0" applyFont="1" applyFill="1" applyBorder="1" applyAlignment="1">
      <alignment horizontal="center" vertical="center" wrapText="1"/>
    </xf>
    <xf numFmtId="0" fontId="53" fillId="37" borderId="53" xfId="0" applyFont="1" applyFill="1" applyBorder="1" applyAlignment="1">
      <alignment horizontal="center" vertical="center" wrapText="1"/>
    </xf>
    <xf numFmtId="0" fontId="53" fillId="37" borderId="42" xfId="0" applyFont="1" applyFill="1" applyBorder="1" applyAlignment="1">
      <alignment horizontal="center" vertical="center" wrapText="1"/>
    </xf>
    <xf numFmtId="0" fontId="51" fillId="36" borderId="18" xfId="0" applyFont="1" applyFill="1" applyBorder="1" applyAlignment="1">
      <alignment horizontal="center" vertical="center" wrapText="1"/>
    </xf>
    <xf numFmtId="0" fontId="51" fillId="32" borderId="26" xfId="0" applyFont="1" applyFill="1" applyBorder="1" applyAlignment="1">
      <alignment horizontal="center" vertical="center"/>
    </xf>
    <xf numFmtId="0" fontId="53" fillId="37" borderId="27" xfId="0" applyFont="1" applyFill="1" applyBorder="1" applyAlignment="1">
      <alignment horizontal="center" vertical="center" wrapText="1"/>
    </xf>
    <xf numFmtId="0" fontId="50" fillId="13" borderId="34" xfId="0" applyFont="1" applyFill="1" applyBorder="1" applyAlignment="1">
      <alignment horizontal="center" vertical="center" wrapText="1"/>
    </xf>
    <xf numFmtId="0" fontId="51" fillId="32" borderId="56" xfId="0" applyFont="1" applyFill="1" applyBorder="1" applyAlignment="1">
      <alignment horizontal="center" vertical="center" wrapText="1"/>
    </xf>
    <xf numFmtId="1" fontId="25" fillId="32" borderId="57" xfId="0" applyNumberFormat="1" applyFont="1" applyFill="1" applyBorder="1" applyAlignment="1">
      <alignment horizontal="center" vertical="center" wrapText="1"/>
    </xf>
    <xf numFmtId="0" fontId="27" fillId="36" borderId="34" xfId="0" applyFont="1" applyFill="1" applyBorder="1" applyAlignment="1">
      <alignment horizontal="center" vertical="center"/>
    </xf>
    <xf numFmtId="0" fontId="51" fillId="32" borderId="58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0" fillId="38" borderId="10" xfId="0" applyNumberFormat="1" applyFont="1" applyFill="1" applyBorder="1" applyAlignment="1">
      <alignment horizontal="center" vertical="center" wrapText="1"/>
    </xf>
    <xf numFmtId="0" fontId="50" fillId="38" borderId="16" xfId="0" applyFont="1" applyFill="1" applyBorder="1" applyAlignment="1">
      <alignment horizontal="center" vertical="center" wrapText="1"/>
    </xf>
    <xf numFmtId="0" fontId="50" fillId="39" borderId="14" xfId="0" applyFont="1" applyFill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 vertical="center" wrapText="1"/>
    </xf>
    <xf numFmtId="0" fontId="50" fillId="39" borderId="30" xfId="0" applyFont="1" applyFill="1" applyBorder="1" applyAlignment="1">
      <alignment horizontal="center" vertical="center" wrapText="1"/>
    </xf>
    <xf numFmtId="0" fontId="51" fillId="39" borderId="19" xfId="0" applyFont="1" applyFill="1" applyBorder="1" applyAlignment="1">
      <alignment horizontal="center" vertical="center"/>
    </xf>
    <xf numFmtId="1" fontId="3" fillId="39" borderId="50" xfId="0" applyNumberFormat="1" applyFont="1" applyFill="1" applyBorder="1" applyAlignment="1">
      <alignment horizontal="center" vertical="center"/>
    </xf>
    <xf numFmtId="0" fontId="50" fillId="39" borderId="32" xfId="0" applyFont="1" applyFill="1" applyBorder="1" applyAlignment="1">
      <alignment horizontal="center" vertical="center"/>
    </xf>
    <xf numFmtId="1" fontId="50" fillId="39" borderId="19" xfId="0" applyNumberFormat="1" applyFont="1" applyFill="1" applyBorder="1" applyAlignment="1">
      <alignment horizontal="center" vertical="center"/>
    </xf>
    <xf numFmtId="0" fontId="50" fillId="39" borderId="16" xfId="0" applyFont="1" applyFill="1" applyBorder="1" applyAlignment="1">
      <alignment horizontal="center" vertical="center" wrapText="1"/>
    </xf>
    <xf numFmtId="0" fontId="50" fillId="39" borderId="10" xfId="0" applyNumberFormat="1" applyFont="1" applyFill="1" applyBorder="1" applyAlignment="1">
      <alignment horizontal="center" vertical="center" wrapText="1"/>
    </xf>
    <xf numFmtId="0" fontId="50" fillId="39" borderId="29" xfId="0" applyFont="1" applyFill="1" applyBorder="1" applyAlignment="1">
      <alignment horizontal="center" vertical="center" wrapText="1"/>
    </xf>
    <xf numFmtId="0" fontId="51" fillId="39" borderId="34" xfId="0" applyFont="1" applyFill="1" applyBorder="1" applyAlignment="1">
      <alignment horizontal="center" vertical="center"/>
    </xf>
    <xf numFmtId="1" fontId="3" fillId="39" borderId="51" xfId="0" applyNumberFormat="1" applyFont="1" applyFill="1" applyBorder="1" applyAlignment="1">
      <alignment horizontal="center" vertical="center"/>
    </xf>
    <xf numFmtId="1" fontId="50" fillId="39" borderId="43" xfId="0" applyNumberFormat="1" applyFont="1" applyFill="1" applyBorder="1" applyAlignment="1">
      <alignment horizontal="center" vertical="center"/>
    </xf>
    <xf numFmtId="1" fontId="50" fillId="39" borderId="34" xfId="0" applyNumberFormat="1" applyFont="1" applyFill="1" applyBorder="1" applyAlignment="1">
      <alignment horizontal="center" vertical="center"/>
    </xf>
    <xf numFmtId="1" fontId="50" fillId="39" borderId="32" xfId="0" applyNumberFormat="1" applyFont="1" applyFill="1" applyBorder="1" applyAlignment="1">
      <alignment horizontal="center" vertical="center"/>
    </xf>
    <xf numFmtId="0" fontId="50" fillId="39" borderId="43" xfId="0" applyFont="1" applyFill="1" applyBorder="1" applyAlignment="1">
      <alignment horizontal="center" vertical="center"/>
    </xf>
    <xf numFmtId="0" fontId="26" fillId="39" borderId="16" xfId="0" applyFont="1" applyFill="1" applyBorder="1" applyAlignment="1">
      <alignment horizontal="center" vertical="center"/>
    </xf>
    <xf numFmtId="0" fontId="26" fillId="39" borderId="29" xfId="0" applyFont="1" applyFill="1" applyBorder="1" applyAlignment="1">
      <alignment horizontal="center" vertical="center"/>
    </xf>
    <xf numFmtId="0" fontId="27" fillId="39" borderId="34" xfId="0" applyFont="1" applyFill="1" applyBorder="1" applyAlignment="1">
      <alignment horizontal="center" vertical="center"/>
    </xf>
    <xf numFmtId="0" fontId="26" fillId="39" borderId="51" xfId="0" applyFont="1" applyFill="1" applyBorder="1" applyAlignment="1">
      <alignment horizontal="center" vertical="center"/>
    </xf>
    <xf numFmtId="0" fontId="26" fillId="39" borderId="43" xfId="0" applyFont="1" applyFill="1" applyBorder="1" applyAlignment="1">
      <alignment horizontal="center" vertical="center"/>
    </xf>
    <xf numFmtId="0" fontId="26" fillId="39" borderId="34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4" fontId="26" fillId="40" borderId="14" xfId="0" applyNumberFormat="1" applyFont="1" applyFill="1" applyBorder="1" applyAlignment="1">
      <alignment horizontal="center" vertical="center" wrapText="1"/>
    </xf>
    <xf numFmtId="14" fontId="50" fillId="40" borderId="14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40" borderId="10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/>
    </xf>
    <xf numFmtId="190" fontId="51" fillId="32" borderId="12" xfId="0" applyNumberFormat="1" applyFont="1" applyFill="1" applyBorder="1" applyAlignment="1">
      <alignment horizontal="center" vertical="center" wrapText="1"/>
    </xf>
    <xf numFmtId="190" fontId="53" fillId="37" borderId="27" xfId="0" applyNumberFormat="1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5" fillId="33" borderId="60" xfId="0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29" fillId="37" borderId="63" xfId="0" applyFont="1" applyFill="1" applyBorder="1" applyAlignment="1">
      <alignment horizontal="center" vertical="center" wrapText="1"/>
    </xf>
    <xf numFmtId="0" fontId="29" fillId="37" borderId="2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" fillId="33" borderId="59" xfId="0" applyNumberFormat="1" applyFont="1" applyFill="1" applyBorder="1" applyAlignment="1">
      <alignment horizontal="center" vertical="center" wrapText="1"/>
    </xf>
    <xf numFmtId="0" fontId="50" fillId="33" borderId="59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48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 wrapText="1"/>
    </xf>
    <xf numFmtId="0" fontId="29" fillId="37" borderId="42" xfId="0" applyFont="1" applyFill="1" applyBorder="1" applyAlignment="1">
      <alignment horizontal="center" vertical="center" wrapText="1"/>
    </xf>
    <xf numFmtId="0" fontId="29" fillId="37" borderId="53" xfId="0" applyFont="1" applyFill="1" applyBorder="1" applyAlignment="1">
      <alignment horizontal="center" vertical="center" wrapText="1"/>
    </xf>
    <xf numFmtId="0" fontId="29" fillId="37" borderId="27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9" fillId="37" borderId="38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36" borderId="34" xfId="0" applyFont="1" applyFill="1" applyBorder="1" applyAlignment="1">
      <alignment horizontal="center" vertical="center"/>
    </xf>
    <xf numFmtId="0" fontId="51" fillId="36" borderId="26" xfId="0" applyFont="1" applyFill="1" applyBorder="1" applyAlignment="1">
      <alignment horizontal="center" vertical="center"/>
    </xf>
    <xf numFmtId="1" fontId="3" fillId="33" borderId="34" xfId="0" applyNumberFormat="1" applyFont="1" applyFill="1" applyBorder="1" applyAlignment="1">
      <alignment horizontal="center" vertical="center"/>
    </xf>
    <xf numFmtId="1" fontId="3" fillId="33" borderId="2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zoomScale="90" zoomScaleNormal="90" zoomScaleSheetLayoutView="118"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56" sqref="H56"/>
    </sheetView>
  </sheetViews>
  <sheetFormatPr defaultColWidth="8.8515625" defaultRowHeight="15"/>
  <cols>
    <col min="1" max="1" width="5.7109375" style="0" customWidth="1"/>
    <col min="2" max="2" width="40.7109375" style="0" customWidth="1"/>
    <col min="3" max="3" width="25.7109375" style="140" customWidth="1"/>
    <col min="4" max="4" width="10.7109375" style="0" customWidth="1"/>
    <col min="5" max="5" width="12.7109375" style="0" customWidth="1"/>
    <col min="6" max="6" width="11.7109375" style="0" customWidth="1"/>
    <col min="7" max="12" width="10.7109375" style="0" customWidth="1"/>
    <col min="13" max="13" width="11.7109375" style="0" customWidth="1"/>
    <col min="14" max="14" width="12.7109375" style="0" customWidth="1"/>
    <col min="15" max="15" width="13.7109375" style="0" customWidth="1"/>
    <col min="16" max="17" width="12.7109375" style="0" customWidth="1"/>
    <col min="18" max="18" width="16.7109375" style="0" customWidth="1"/>
  </cols>
  <sheetData>
    <row r="1" spans="1:19" ht="24.75" customHeight="1">
      <c r="A1" s="260" t="s">
        <v>368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43"/>
    </row>
    <row r="2" spans="1:19" ht="49.5" customHeight="1" thickBot="1">
      <c r="A2" s="261" t="s">
        <v>369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43"/>
    </row>
    <row r="3" spans="1:19" ht="39.75" customHeight="1">
      <c r="A3" s="254" t="s">
        <v>105</v>
      </c>
      <c r="B3" s="254" t="s">
        <v>12</v>
      </c>
      <c r="C3" s="267" t="s">
        <v>257</v>
      </c>
      <c r="D3" s="263" t="s">
        <v>183</v>
      </c>
      <c r="E3" s="249" t="s">
        <v>256</v>
      </c>
      <c r="F3" s="249" t="s">
        <v>258</v>
      </c>
      <c r="G3" s="249" t="s">
        <v>260</v>
      </c>
      <c r="H3" s="249" t="s">
        <v>259</v>
      </c>
      <c r="I3" s="249" t="s">
        <v>0</v>
      </c>
      <c r="J3" s="249" t="s">
        <v>1</v>
      </c>
      <c r="K3" s="262" t="s">
        <v>6</v>
      </c>
      <c r="L3" s="262"/>
      <c r="M3" s="249" t="s">
        <v>371</v>
      </c>
      <c r="N3" s="249" t="s">
        <v>2</v>
      </c>
      <c r="O3" s="249" t="s">
        <v>7</v>
      </c>
      <c r="P3" s="256" t="s">
        <v>331</v>
      </c>
      <c r="Q3" s="251" t="s">
        <v>8</v>
      </c>
      <c r="R3" s="265" t="s">
        <v>239</v>
      </c>
      <c r="S3" s="43"/>
    </row>
    <row r="4" spans="1:19" ht="39.75" customHeight="1" thickBot="1">
      <c r="A4" s="255"/>
      <c r="B4" s="255"/>
      <c r="C4" s="268"/>
      <c r="D4" s="264"/>
      <c r="E4" s="250"/>
      <c r="F4" s="250"/>
      <c r="G4" s="250"/>
      <c r="H4" s="250"/>
      <c r="I4" s="250"/>
      <c r="J4" s="250"/>
      <c r="K4" s="143" t="s">
        <v>1</v>
      </c>
      <c r="L4" s="144" t="s">
        <v>10</v>
      </c>
      <c r="M4" s="250"/>
      <c r="N4" s="250"/>
      <c r="O4" s="250"/>
      <c r="P4" s="257"/>
      <c r="Q4" s="252"/>
      <c r="R4" s="266"/>
      <c r="S4" s="43"/>
    </row>
    <row r="5" spans="1:19" ht="39.75" customHeight="1" thickBot="1">
      <c r="A5" s="66"/>
      <c r="B5" s="101" t="s">
        <v>359</v>
      </c>
      <c r="C5" s="97"/>
      <c r="D5" s="31">
        <v>6893.665</v>
      </c>
      <c r="E5" s="31">
        <f aca="true" t="shared" si="0" ref="E5:R5">SUM(E6:E44)</f>
        <v>32</v>
      </c>
      <c r="F5" s="31">
        <f t="shared" si="0"/>
        <v>79.4</v>
      </c>
      <c r="G5" s="31">
        <f t="shared" si="0"/>
        <v>84</v>
      </c>
      <c r="H5" s="31">
        <f t="shared" si="0"/>
        <v>900</v>
      </c>
      <c r="I5" s="31">
        <f t="shared" si="0"/>
        <v>210</v>
      </c>
      <c r="J5" s="31">
        <f t="shared" si="0"/>
        <v>144</v>
      </c>
      <c r="K5" s="31">
        <f t="shared" si="0"/>
        <v>260</v>
      </c>
      <c r="L5" s="31">
        <f t="shared" si="0"/>
        <v>261</v>
      </c>
      <c r="M5" s="31">
        <f t="shared" si="0"/>
        <v>3</v>
      </c>
      <c r="N5" s="176">
        <f t="shared" si="0"/>
        <v>22</v>
      </c>
      <c r="O5" s="178">
        <f t="shared" si="0"/>
        <v>1521</v>
      </c>
      <c r="P5" s="177">
        <f t="shared" si="0"/>
        <v>61</v>
      </c>
      <c r="Q5" s="118">
        <f t="shared" si="0"/>
        <v>0</v>
      </c>
      <c r="R5" s="102">
        <f t="shared" si="0"/>
        <v>0</v>
      </c>
      <c r="S5" s="43"/>
    </row>
    <row r="6" spans="1:19" ht="39.75" customHeight="1" thickBot="1">
      <c r="A6" s="36">
        <v>1</v>
      </c>
      <c r="B6" s="39" t="s">
        <v>13</v>
      </c>
      <c r="C6" s="99" t="s">
        <v>124</v>
      </c>
      <c r="D6" s="38">
        <v>648.017</v>
      </c>
      <c r="E6" s="38">
        <v>2</v>
      </c>
      <c r="F6" s="38">
        <v>5.2</v>
      </c>
      <c r="G6" s="38">
        <v>2</v>
      </c>
      <c r="H6" s="38">
        <v>10</v>
      </c>
      <c r="I6" s="38">
        <v>1</v>
      </c>
      <c r="J6" s="38">
        <v>1</v>
      </c>
      <c r="K6" s="38">
        <v>1</v>
      </c>
      <c r="L6" s="38">
        <v>1</v>
      </c>
      <c r="M6" s="38">
        <v>2</v>
      </c>
      <c r="N6" s="163">
        <v>4</v>
      </c>
      <c r="O6" s="185">
        <v>10</v>
      </c>
      <c r="P6" s="168">
        <f>ROUNDDOWN((O6*0.05),0)</f>
        <v>0</v>
      </c>
      <c r="Q6" s="145"/>
      <c r="R6" s="108">
        <f aca="true" t="shared" si="1" ref="R6:R70">IF(Q6&lt;P6,Q6,P6)</f>
        <v>0</v>
      </c>
      <c r="S6" s="43"/>
    </row>
    <row r="7" spans="1:19" ht="39.75" customHeight="1" thickBot="1">
      <c r="A7" s="25">
        <f aca="true" t="shared" si="2" ref="A7:A44">A6+1</f>
        <v>2</v>
      </c>
      <c r="B7" s="33" t="s">
        <v>14</v>
      </c>
      <c r="C7" s="11">
        <v>42617</v>
      </c>
      <c r="D7" s="10">
        <v>566</v>
      </c>
      <c r="E7" s="10">
        <v>1</v>
      </c>
      <c r="F7" s="10">
        <v>2.5</v>
      </c>
      <c r="G7" s="10">
        <v>1</v>
      </c>
      <c r="H7" s="10">
        <v>5</v>
      </c>
      <c r="I7" s="10">
        <v>0</v>
      </c>
      <c r="J7" s="10">
        <v>1</v>
      </c>
      <c r="K7" s="10">
        <v>1</v>
      </c>
      <c r="L7" s="10">
        <v>1</v>
      </c>
      <c r="M7" s="10">
        <v>1</v>
      </c>
      <c r="N7" s="164">
        <v>1</v>
      </c>
      <c r="O7" s="174">
        <v>5</v>
      </c>
      <c r="P7" s="169">
        <f aca="true" t="shared" si="3" ref="P7:P70">ROUNDDOWN((O7*0.05),0)</f>
        <v>0</v>
      </c>
      <c r="Q7" s="141"/>
      <c r="R7" s="109">
        <f t="shared" si="1"/>
        <v>0</v>
      </c>
      <c r="S7" s="43"/>
    </row>
    <row r="8" spans="1:19" ht="39.75" customHeight="1" thickBot="1">
      <c r="A8" s="25">
        <f t="shared" si="2"/>
        <v>3</v>
      </c>
      <c r="B8" s="33" t="s">
        <v>15</v>
      </c>
      <c r="C8" s="57" t="s">
        <v>348</v>
      </c>
      <c r="D8" s="10">
        <v>144</v>
      </c>
      <c r="E8" s="10"/>
      <c r="F8" s="10"/>
      <c r="G8" s="10"/>
      <c r="H8" s="10"/>
      <c r="I8" s="10"/>
      <c r="J8" s="10"/>
      <c r="K8" s="10"/>
      <c r="L8" s="10"/>
      <c r="M8" s="10"/>
      <c r="N8" s="164"/>
      <c r="O8" s="174" t="s">
        <v>414</v>
      </c>
      <c r="P8" s="169">
        <v>0</v>
      </c>
      <c r="Q8" s="141"/>
      <c r="R8" s="109">
        <f t="shared" si="1"/>
        <v>0</v>
      </c>
      <c r="S8" s="43"/>
    </row>
    <row r="9" spans="1:19" ht="39.75" customHeight="1" thickBot="1">
      <c r="A9" s="25">
        <f t="shared" si="2"/>
        <v>4</v>
      </c>
      <c r="B9" s="33" t="s">
        <v>16</v>
      </c>
      <c r="C9" s="57" t="s">
        <v>348</v>
      </c>
      <c r="D9" s="10">
        <v>47.5</v>
      </c>
      <c r="E9" s="10"/>
      <c r="F9" s="10"/>
      <c r="G9" s="10"/>
      <c r="H9" s="10"/>
      <c r="I9" s="10"/>
      <c r="J9" s="10"/>
      <c r="K9" s="10"/>
      <c r="L9" s="10"/>
      <c r="M9" s="10"/>
      <c r="N9" s="164"/>
      <c r="O9" s="174" t="s">
        <v>414</v>
      </c>
      <c r="P9" s="169">
        <v>0</v>
      </c>
      <c r="Q9" s="141"/>
      <c r="R9" s="109">
        <f t="shared" si="1"/>
        <v>0</v>
      </c>
      <c r="S9" s="43"/>
    </row>
    <row r="10" spans="1:19" ht="39.75" customHeight="1" thickBot="1">
      <c r="A10" s="25">
        <f t="shared" si="2"/>
        <v>5</v>
      </c>
      <c r="B10" s="33" t="s">
        <v>17</v>
      </c>
      <c r="C10" s="47" t="s">
        <v>349</v>
      </c>
      <c r="D10" s="10">
        <v>40</v>
      </c>
      <c r="E10" s="10"/>
      <c r="F10" s="10"/>
      <c r="G10" s="10"/>
      <c r="H10" s="10"/>
      <c r="I10" s="10"/>
      <c r="J10" s="10"/>
      <c r="K10" s="10"/>
      <c r="L10" s="10"/>
      <c r="M10" s="10"/>
      <c r="N10" s="164"/>
      <c r="O10" s="174" t="s">
        <v>414</v>
      </c>
      <c r="P10" s="169">
        <v>0</v>
      </c>
      <c r="Q10" s="141"/>
      <c r="R10" s="109">
        <f t="shared" si="1"/>
        <v>0</v>
      </c>
      <c r="S10" s="43"/>
    </row>
    <row r="11" spans="1:19" ht="39.75" customHeight="1" thickBot="1">
      <c r="A11" s="25">
        <f t="shared" si="2"/>
        <v>6</v>
      </c>
      <c r="B11" s="33" t="s">
        <v>18</v>
      </c>
      <c r="C11" s="47" t="s">
        <v>349</v>
      </c>
      <c r="D11" s="10">
        <v>85</v>
      </c>
      <c r="E11" s="10"/>
      <c r="F11" s="10"/>
      <c r="G11" s="10"/>
      <c r="H11" s="10"/>
      <c r="I11" s="10"/>
      <c r="J11" s="10"/>
      <c r="K11" s="10"/>
      <c r="L11" s="10"/>
      <c r="M11" s="10"/>
      <c r="N11" s="164"/>
      <c r="O11" s="174" t="s">
        <v>414</v>
      </c>
      <c r="P11" s="169">
        <v>0</v>
      </c>
      <c r="Q11" s="141"/>
      <c r="R11" s="109">
        <f t="shared" si="1"/>
        <v>0</v>
      </c>
      <c r="S11" s="43"/>
    </row>
    <row r="12" spans="1:19" ht="39.75" customHeight="1" thickBot="1">
      <c r="A12" s="25">
        <f t="shared" si="2"/>
        <v>7</v>
      </c>
      <c r="B12" s="33" t="s">
        <v>19</v>
      </c>
      <c r="C12" s="47" t="s">
        <v>349</v>
      </c>
      <c r="D12" s="10">
        <v>75.4</v>
      </c>
      <c r="E12" s="10"/>
      <c r="F12" s="10"/>
      <c r="G12" s="10"/>
      <c r="H12" s="10"/>
      <c r="I12" s="10"/>
      <c r="J12" s="10"/>
      <c r="K12" s="10"/>
      <c r="L12" s="10"/>
      <c r="M12" s="10"/>
      <c r="N12" s="164"/>
      <c r="O12" s="174" t="s">
        <v>414</v>
      </c>
      <c r="P12" s="169">
        <v>0</v>
      </c>
      <c r="Q12" s="141"/>
      <c r="R12" s="109">
        <f t="shared" si="1"/>
        <v>0</v>
      </c>
      <c r="S12" s="43"/>
    </row>
    <row r="13" spans="1:19" ht="39.75" customHeight="1" thickBot="1">
      <c r="A13" s="25">
        <f t="shared" si="2"/>
        <v>8</v>
      </c>
      <c r="B13" s="33" t="s">
        <v>20</v>
      </c>
      <c r="C13" s="11">
        <v>42597</v>
      </c>
      <c r="D13" s="10">
        <v>136</v>
      </c>
      <c r="E13" s="10">
        <v>1</v>
      </c>
      <c r="F13" s="10">
        <v>2.5</v>
      </c>
      <c r="G13" s="10">
        <v>3</v>
      </c>
      <c r="H13" s="10">
        <v>17</v>
      </c>
      <c r="I13" s="10">
        <v>17</v>
      </c>
      <c r="J13" s="10">
        <v>0</v>
      </c>
      <c r="K13" s="10">
        <v>0</v>
      </c>
      <c r="L13" s="10">
        <v>0</v>
      </c>
      <c r="M13" s="10">
        <v>0</v>
      </c>
      <c r="N13" s="164">
        <v>0</v>
      </c>
      <c r="O13" s="174">
        <v>17</v>
      </c>
      <c r="P13" s="169">
        <f t="shared" si="3"/>
        <v>0</v>
      </c>
      <c r="Q13" s="141"/>
      <c r="R13" s="109">
        <f t="shared" si="1"/>
        <v>0</v>
      </c>
      <c r="S13" s="43"/>
    </row>
    <row r="14" spans="1:19" ht="39.75" customHeight="1" thickBot="1">
      <c r="A14" s="25">
        <f t="shared" si="2"/>
        <v>9</v>
      </c>
      <c r="B14" s="33" t="s">
        <v>21</v>
      </c>
      <c r="C14" s="11">
        <v>42602</v>
      </c>
      <c r="D14" s="10">
        <v>113</v>
      </c>
      <c r="E14" s="10">
        <v>1</v>
      </c>
      <c r="F14" s="10">
        <v>2.5</v>
      </c>
      <c r="G14" s="10">
        <v>4</v>
      </c>
      <c r="H14" s="10">
        <v>53</v>
      </c>
      <c r="I14" s="10">
        <v>0</v>
      </c>
      <c r="J14" s="10">
        <v>9</v>
      </c>
      <c r="K14" s="10">
        <v>22</v>
      </c>
      <c r="L14" s="10">
        <v>22</v>
      </c>
      <c r="M14" s="10">
        <v>0</v>
      </c>
      <c r="N14" s="164">
        <v>0</v>
      </c>
      <c r="O14" s="174">
        <v>53</v>
      </c>
      <c r="P14" s="169">
        <f t="shared" si="3"/>
        <v>2</v>
      </c>
      <c r="Q14" s="141"/>
      <c r="R14" s="109">
        <f t="shared" si="1"/>
        <v>0</v>
      </c>
      <c r="S14" s="43"/>
    </row>
    <row r="15" spans="1:19" ht="39.75" customHeight="1" thickBot="1">
      <c r="A15" s="25">
        <f t="shared" si="2"/>
        <v>10</v>
      </c>
      <c r="B15" s="33" t="s">
        <v>22</v>
      </c>
      <c r="C15" s="57" t="s">
        <v>348</v>
      </c>
      <c r="D15" s="10">
        <v>116.6</v>
      </c>
      <c r="E15" s="10"/>
      <c r="F15" s="10"/>
      <c r="G15" s="10"/>
      <c r="H15" s="10"/>
      <c r="I15" s="10"/>
      <c r="J15" s="10"/>
      <c r="K15" s="10"/>
      <c r="L15" s="10"/>
      <c r="M15" s="10"/>
      <c r="N15" s="164"/>
      <c r="O15" s="174" t="s">
        <v>414</v>
      </c>
      <c r="P15" s="169">
        <v>0</v>
      </c>
      <c r="Q15" s="141"/>
      <c r="R15" s="109">
        <f t="shared" si="1"/>
        <v>0</v>
      </c>
      <c r="S15" s="43"/>
    </row>
    <row r="16" spans="1:19" ht="39.75" customHeight="1" thickBot="1">
      <c r="A16" s="25">
        <f t="shared" si="2"/>
        <v>11</v>
      </c>
      <c r="B16" s="33" t="s">
        <v>3</v>
      </c>
      <c r="C16" s="12" t="s">
        <v>112</v>
      </c>
      <c r="D16" s="10">
        <v>201.063</v>
      </c>
      <c r="E16" s="10">
        <v>3</v>
      </c>
      <c r="F16" s="10">
        <v>3</v>
      </c>
      <c r="G16" s="10">
        <v>4</v>
      </c>
      <c r="H16" s="10">
        <v>73</v>
      </c>
      <c r="I16" s="10">
        <v>10</v>
      </c>
      <c r="J16" s="10">
        <v>25</v>
      </c>
      <c r="K16" s="10">
        <v>19</v>
      </c>
      <c r="L16" s="10">
        <v>19</v>
      </c>
      <c r="M16" s="10">
        <v>0</v>
      </c>
      <c r="N16" s="164">
        <v>0</v>
      </c>
      <c r="O16" s="174">
        <v>220</v>
      </c>
      <c r="P16" s="169">
        <f t="shared" si="3"/>
        <v>11</v>
      </c>
      <c r="Q16" s="141"/>
      <c r="R16" s="109">
        <f t="shared" si="1"/>
        <v>0</v>
      </c>
      <c r="S16" s="43"/>
    </row>
    <row r="17" spans="1:19" ht="39.75" customHeight="1" thickBot="1">
      <c r="A17" s="25">
        <f t="shared" si="2"/>
        <v>12</v>
      </c>
      <c r="B17" s="33" t="s">
        <v>23</v>
      </c>
      <c r="C17" s="11">
        <v>42636</v>
      </c>
      <c r="D17" s="10">
        <v>53.867</v>
      </c>
      <c r="E17" s="10">
        <v>1</v>
      </c>
      <c r="F17" s="10">
        <v>2.5</v>
      </c>
      <c r="G17" s="10">
        <v>4</v>
      </c>
      <c r="H17" s="10">
        <v>49</v>
      </c>
      <c r="I17" s="10">
        <v>14</v>
      </c>
      <c r="J17" s="10">
        <v>4</v>
      </c>
      <c r="K17" s="10">
        <v>15</v>
      </c>
      <c r="L17" s="10">
        <v>15</v>
      </c>
      <c r="M17" s="10">
        <v>0</v>
      </c>
      <c r="N17" s="164">
        <v>1</v>
      </c>
      <c r="O17" s="174">
        <v>49</v>
      </c>
      <c r="P17" s="169">
        <f t="shared" si="3"/>
        <v>2</v>
      </c>
      <c r="Q17" s="141"/>
      <c r="R17" s="109">
        <f t="shared" si="1"/>
        <v>0</v>
      </c>
      <c r="S17" s="43"/>
    </row>
    <row r="18" spans="1:19" ht="39.75" customHeight="1" thickBot="1">
      <c r="A18" s="25">
        <f t="shared" si="2"/>
        <v>13</v>
      </c>
      <c r="B18" s="33" t="s">
        <v>24</v>
      </c>
      <c r="C18" s="11">
        <v>42640</v>
      </c>
      <c r="D18" s="10">
        <v>100.78</v>
      </c>
      <c r="E18" s="10">
        <v>1</v>
      </c>
      <c r="F18" s="10">
        <v>2.5</v>
      </c>
      <c r="G18" s="10">
        <v>3</v>
      </c>
      <c r="H18" s="10">
        <v>54</v>
      </c>
      <c r="I18" s="10">
        <v>0</v>
      </c>
      <c r="J18" s="10">
        <v>6</v>
      </c>
      <c r="K18" s="10">
        <v>24</v>
      </c>
      <c r="L18" s="10">
        <v>24</v>
      </c>
      <c r="M18" s="10">
        <v>0</v>
      </c>
      <c r="N18" s="164">
        <v>0</v>
      </c>
      <c r="O18" s="174">
        <v>54</v>
      </c>
      <c r="P18" s="169">
        <f t="shared" si="3"/>
        <v>2</v>
      </c>
      <c r="Q18" s="141"/>
      <c r="R18" s="109">
        <f t="shared" si="1"/>
        <v>0</v>
      </c>
      <c r="S18" s="43"/>
    </row>
    <row r="19" spans="1:19" ht="39.75" customHeight="1" thickBot="1">
      <c r="A19" s="25">
        <f t="shared" si="2"/>
        <v>14</v>
      </c>
      <c r="B19" s="192" t="s">
        <v>25</v>
      </c>
      <c r="C19" s="11">
        <v>42639</v>
      </c>
      <c r="D19" s="10">
        <v>34.42</v>
      </c>
      <c r="E19" s="10">
        <v>1</v>
      </c>
      <c r="F19" s="10">
        <v>3</v>
      </c>
      <c r="G19" s="10">
        <v>5</v>
      </c>
      <c r="H19" s="10">
        <v>26</v>
      </c>
      <c r="I19" s="10">
        <v>8</v>
      </c>
      <c r="J19" s="10">
        <v>4</v>
      </c>
      <c r="K19" s="10">
        <v>7</v>
      </c>
      <c r="L19" s="10">
        <v>7</v>
      </c>
      <c r="M19" s="10">
        <v>0</v>
      </c>
      <c r="N19" s="164">
        <v>0</v>
      </c>
      <c r="O19" s="174">
        <v>26</v>
      </c>
      <c r="P19" s="169">
        <f t="shared" si="3"/>
        <v>1</v>
      </c>
      <c r="Q19" s="141"/>
      <c r="R19" s="109">
        <f t="shared" si="1"/>
        <v>0</v>
      </c>
      <c r="S19" s="43"/>
    </row>
    <row r="20" spans="1:19" ht="39.75" customHeight="1" thickBot="1">
      <c r="A20" s="25">
        <f t="shared" si="2"/>
        <v>15</v>
      </c>
      <c r="B20" s="33" t="s">
        <v>26</v>
      </c>
      <c r="C20" s="57" t="s">
        <v>348</v>
      </c>
      <c r="D20" s="10">
        <v>161.327</v>
      </c>
      <c r="E20" s="10"/>
      <c r="F20" s="10"/>
      <c r="G20" s="10"/>
      <c r="H20" s="10"/>
      <c r="I20" s="10"/>
      <c r="J20" s="10"/>
      <c r="K20" s="10"/>
      <c r="L20" s="10"/>
      <c r="M20" s="10"/>
      <c r="N20" s="164"/>
      <c r="O20" s="174" t="s">
        <v>414</v>
      </c>
      <c r="P20" s="169">
        <v>0</v>
      </c>
      <c r="Q20" s="141"/>
      <c r="R20" s="109">
        <f t="shared" si="1"/>
        <v>0</v>
      </c>
      <c r="S20" s="43"/>
    </row>
    <row r="21" spans="1:19" ht="39.75" customHeight="1" thickBot="1">
      <c r="A21" s="25">
        <f t="shared" si="2"/>
        <v>16</v>
      </c>
      <c r="B21" s="33" t="s">
        <v>11</v>
      </c>
      <c r="C21" s="57" t="s">
        <v>348</v>
      </c>
      <c r="D21" s="10">
        <v>681</v>
      </c>
      <c r="E21" s="10"/>
      <c r="F21" s="10"/>
      <c r="G21" s="10"/>
      <c r="H21" s="10"/>
      <c r="I21" s="10"/>
      <c r="J21" s="10"/>
      <c r="K21" s="10"/>
      <c r="L21" s="10"/>
      <c r="M21" s="10"/>
      <c r="N21" s="164"/>
      <c r="O21" s="174" t="s">
        <v>414</v>
      </c>
      <c r="P21" s="169">
        <v>0</v>
      </c>
      <c r="Q21" s="141"/>
      <c r="R21" s="109">
        <f t="shared" si="1"/>
        <v>0</v>
      </c>
      <c r="S21" s="43"/>
    </row>
    <row r="22" spans="1:19" ht="39.75" customHeight="1" thickBot="1">
      <c r="A22" s="25">
        <f t="shared" si="2"/>
        <v>17</v>
      </c>
      <c r="B22" s="33" t="s">
        <v>27</v>
      </c>
      <c r="C22" s="12" t="s">
        <v>119</v>
      </c>
      <c r="D22" s="10">
        <v>240.043</v>
      </c>
      <c r="E22" s="10">
        <v>2</v>
      </c>
      <c r="F22" s="10">
        <v>3.1</v>
      </c>
      <c r="G22" s="10">
        <v>4</v>
      </c>
      <c r="H22" s="10">
        <v>64</v>
      </c>
      <c r="I22" s="10">
        <v>13</v>
      </c>
      <c r="J22" s="10">
        <v>19</v>
      </c>
      <c r="K22" s="10">
        <v>16</v>
      </c>
      <c r="L22" s="10">
        <v>16</v>
      </c>
      <c r="M22" s="10">
        <v>0</v>
      </c>
      <c r="N22" s="164">
        <v>0</v>
      </c>
      <c r="O22" s="174">
        <v>200</v>
      </c>
      <c r="P22" s="169">
        <f t="shared" si="3"/>
        <v>10</v>
      </c>
      <c r="Q22" s="141"/>
      <c r="R22" s="109">
        <f t="shared" si="1"/>
        <v>0</v>
      </c>
      <c r="S22" s="43"/>
    </row>
    <row r="23" spans="1:19" ht="39.75" customHeight="1" thickBot="1">
      <c r="A23" s="25">
        <f t="shared" si="2"/>
        <v>18</v>
      </c>
      <c r="B23" s="33" t="s">
        <v>28</v>
      </c>
      <c r="C23" s="47" t="s">
        <v>349</v>
      </c>
      <c r="D23" s="10">
        <v>11.59</v>
      </c>
      <c r="E23" s="10"/>
      <c r="F23" s="10"/>
      <c r="G23" s="10"/>
      <c r="H23" s="10"/>
      <c r="I23" s="10"/>
      <c r="J23" s="10"/>
      <c r="K23" s="10"/>
      <c r="L23" s="10"/>
      <c r="M23" s="10"/>
      <c r="N23" s="164"/>
      <c r="O23" s="174" t="s">
        <v>414</v>
      </c>
      <c r="P23" s="169">
        <v>0</v>
      </c>
      <c r="Q23" s="141"/>
      <c r="R23" s="109">
        <f t="shared" si="1"/>
        <v>0</v>
      </c>
      <c r="S23" s="43"/>
    </row>
    <row r="24" spans="1:19" ht="39.75" customHeight="1" thickBot="1">
      <c r="A24" s="25">
        <f t="shared" si="2"/>
        <v>19</v>
      </c>
      <c r="B24" s="33" t="s">
        <v>29</v>
      </c>
      <c r="C24" s="57" t="s">
        <v>348</v>
      </c>
      <c r="D24" s="10">
        <v>209.208</v>
      </c>
      <c r="E24" s="10"/>
      <c r="F24" s="10"/>
      <c r="G24" s="10"/>
      <c r="H24" s="10"/>
      <c r="I24" s="10"/>
      <c r="J24" s="10"/>
      <c r="K24" s="10"/>
      <c r="L24" s="10"/>
      <c r="M24" s="10"/>
      <c r="N24" s="164"/>
      <c r="O24" s="174" t="s">
        <v>414</v>
      </c>
      <c r="P24" s="169">
        <v>0</v>
      </c>
      <c r="Q24" s="141"/>
      <c r="R24" s="109">
        <f t="shared" si="1"/>
        <v>0</v>
      </c>
      <c r="S24" s="43"/>
    </row>
    <row r="25" spans="1:19" ht="39.75" customHeight="1" thickBot="1">
      <c r="A25" s="25">
        <f t="shared" si="2"/>
        <v>20</v>
      </c>
      <c r="B25" s="33" t="s">
        <v>30</v>
      </c>
      <c r="C25" s="12" t="s">
        <v>131</v>
      </c>
      <c r="D25" s="10">
        <v>67.361</v>
      </c>
      <c r="E25" s="10">
        <v>2</v>
      </c>
      <c r="F25" s="10">
        <v>8.4</v>
      </c>
      <c r="G25" s="10">
        <v>2</v>
      </c>
      <c r="H25" s="10">
        <v>41</v>
      </c>
      <c r="I25" s="10">
        <v>12</v>
      </c>
      <c r="J25" s="10">
        <v>7</v>
      </c>
      <c r="K25" s="10">
        <v>11</v>
      </c>
      <c r="L25" s="10">
        <v>11</v>
      </c>
      <c r="M25" s="10">
        <v>0</v>
      </c>
      <c r="N25" s="164">
        <v>0</v>
      </c>
      <c r="O25" s="174">
        <v>60</v>
      </c>
      <c r="P25" s="169">
        <f t="shared" si="3"/>
        <v>3</v>
      </c>
      <c r="Q25" s="141"/>
      <c r="R25" s="109">
        <f t="shared" si="1"/>
        <v>0</v>
      </c>
      <c r="S25" s="43"/>
    </row>
    <row r="26" spans="1:19" ht="39.75" customHeight="1" thickBot="1">
      <c r="A26" s="25">
        <f t="shared" si="2"/>
        <v>21</v>
      </c>
      <c r="B26" s="33" t="s">
        <v>31</v>
      </c>
      <c r="C26" s="11">
        <v>42604</v>
      </c>
      <c r="D26" s="10">
        <v>117.698</v>
      </c>
      <c r="E26" s="10">
        <v>1</v>
      </c>
      <c r="F26" s="10">
        <v>2.5</v>
      </c>
      <c r="G26" s="10">
        <v>5</v>
      </c>
      <c r="H26" s="10">
        <v>72</v>
      </c>
      <c r="I26" s="10">
        <v>19</v>
      </c>
      <c r="J26" s="10">
        <v>9</v>
      </c>
      <c r="K26" s="10">
        <v>21</v>
      </c>
      <c r="L26" s="10">
        <v>21</v>
      </c>
      <c r="M26" s="10">
        <v>0</v>
      </c>
      <c r="N26" s="164">
        <v>2</v>
      </c>
      <c r="O26" s="174">
        <v>72</v>
      </c>
      <c r="P26" s="169">
        <f t="shared" si="3"/>
        <v>3</v>
      </c>
      <c r="Q26" s="141"/>
      <c r="R26" s="109">
        <f t="shared" si="1"/>
        <v>0</v>
      </c>
      <c r="S26" s="43"/>
    </row>
    <row r="27" spans="1:19" ht="39.75" customHeight="1" thickBot="1">
      <c r="A27" s="25">
        <f t="shared" si="2"/>
        <v>22</v>
      </c>
      <c r="B27" s="33" t="s">
        <v>32</v>
      </c>
      <c r="C27" s="12" t="s">
        <v>115</v>
      </c>
      <c r="D27" s="10">
        <v>282.278</v>
      </c>
      <c r="E27" s="10">
        <v>3</v>
      </c>
      <c r="F27" s="10">
        <v>9</v>
      </c>
      <c r="G27" s="10">
        <v>10</v>
      </c>
      <c r="H27" s="10">
        <v>114</v>
      </c>
      <c r="I27" s="10">
        <v>36</v>
      </c>
      <c r="J27" s="10">
        <v>11</v>
      </c>
      <c r="K27" s="10">
        <v>32</v>
      </c>
      <c r="L27" s="10">
        <v>32</v>
      </c>
      <c r="M27" s="10">
        <v>0</v>
      </c>
      <c r="N27" s="164">
        <v>3</v>
      </c>
      <c r="O27" s="174">
        <v>114</v>
      </c>
      <c r="P27" s="169">
        <f t="shared" si="3"/>
        <v>5</v>
      </c>
      <c r="Q27" s="141"/>
      <c r="R27" s="109">
        <f t="shared" si="1"/>
        <v>0</v>
      </c>
      <c r="S27" s="43"/>
    </row>
    <row r="28" spans="1:19" ht="39.75" customHeight="1" thickBot="1">
      <c r="A28" s="25">
        <f t="shared" si="2"/>
        <v>23</v>
      </c>
      <c r="B28" s="33" t="s">
        <v>33</v>
      </c>
      <c r="C28" s="47" t="s">
        <v>349</v>
      </c>
      <c r="D28" s="10">
        <v>25.6365</v>
      </c>
      <c r="E28" s="10"/>
      <c r="F28" s="10"/>
      <c r="G28" s="10"/>
      <c r="H28" s="10"/>
      <c r="I28" s="10"/>
      <c r="J28" s="10"/>
      <c r="K28" s="10"/>
      <c r="L28" s="10"/>
      <c r="M28" s="10"/>
      <c r="N28" s="164"/>
      <c r="O28" s="174" t="s">
        <v>414</v>
      </c>
      <c r="P28" s="169">
        <v>0</v>
      </c>
      <c r="Q28" s="141"/>
      <c r="R28" s="109">
        <f t="shared" si="1"/>
        <v>0</v>
      </c>
      <c r="S28" s="43"/>
    </row>
    <row r="29" spans="1:19" ht="39.75" customHeight="1" thickBot="1">
      <c r="A29" s="25">
        <f t="shared" si="2"/>
        <v>24</v>
      </c>
      <c r="B29" s="155" t="s">
        <v>403</v>
      </c>
      <c r="C29" s="12" t="s">
        <v>128</v>
      </c>
      <c r="D29" s="10">
        <v>103</v>
      </c>
      <c r="E29" s="10">
        <v>2</v>
      </c>
      <c r="F29" s="10">
        <v>2.7</v>
      </c>
      <c r="G29" s="10">
        <v>4</v>
      </c>
      <c r="H29" s="10">
        <v>47</v>
      </c>
      <c r="I29" s="10">
        <v>12</v>
      </c>
      <c r="J29" s="10">
        <v>9</v>
      </c>
      <c r="K29" s="10">
        <v>13</v>
      </c>
      <c r="L29" s="10">
        <v>13</v>
      </c>
      <c r="M29" s="10">
        <v>0</v>
      </c>
      <c r="N29" s="164">
        <v>0</v>
      </c>
      <c r="O29" s="174">
        <v>100</v>
      </c>
      <c r="P29" s="169">
        <f t="shared" si="3"/>
        <v>5</v>
      </c>
      <c r="Q29" s="141"/>
      <c r="R29" s="109">
        <f t="shared" si="1"/>
        <v>0</v>
      </c>
      <c r="S29" s="43"/>
    </row>
    <row r="30" spans="1:19" ht="39.75" customHeight="1" thickBot="1">
      <c r="A30" s="25">
        <f t="shared" si="2"/>
        <v>25</v>
      </c>
      <c r="B30" s="33" t="s">
        <v>5</v>
      </c>
      <c r="C30" s="12" t="s">
        <v>126</v>
      </c>
      <c r="D30" s="10">
        <v>48</v>
      </c>
      <c r="E30" s="10">
        <v>1</v>
      </c>
      <c r="F30" s="10">
        <v>1.2</v>
      </c>
      <c r="G30" s="10">
        <v>2</v>
      </c>
      <c r="H30" s="10">
        <v>32</v>
      </c>
      <c r="I30" s="10">
        <v>7</v>
      </c>
      <c r="J30" s="10">
        <v>9</v>
      </c>
      <c r="K30" s="10">
        <v>8</v>
      </c>
      <c r="L30" s="10">
        <v>8</v>
      </c>
      <c r="M30" s="10">
        <v>0</v>
      </c>
      <c r="N30" s="164">
        <v>0</v>
      </c>
      <c r="O30" s="174">
        <v>90</v>
      </c>
      <c r="P30" s="169">
        <f t="shared" si="3"/>
        <v>4</v>
      </c>
      <c r="Q30" s="141"/>
      <c r="R30" s="109">
        <f t="shared" si="1"/>
        <v>0</v>
      </c>
      <c r="S30" s="43"/>
    </row>
    <row r="31" spans="1:19" ht="39.75" customHeight="1" thickBot="1">
      <c r="A31" s="25">
        <f t="shared" si="2"/>
        <v>26</v>
      </c>
      <c r="B31" s="33" t="s">
        <v>34</v>
      </c>
      <c r="C31" s="11">
        <v>42609</v>
      </c>
      <c r="D31" s="10">
        <v>205.097</v>
      </c>
      <c r="E31" s="10">
        <v>2</v>
      </c>
      <c r="F31" s="10">
        <v>5</v>
      </c>
      <c r="G31" s="10">
        <v>7</v>
      </c>
      <c r="H31" s="10">
        <v>76</v>
      </c>
      <c r="I31" s="10">
        <v>23</v>
      </c>
      <c r="J31" s="10">
        <v>9</v>
      </c>
      <c r="K31" s="10">
        <v>22</v>
      </c>
      <c r="L31" s="10">
        <v>22</v>
      </c>
      <c r="M31" s="10">
        <v>0</v>
      </c>
      <c r="N31" s="164">
        <v>0</v>
      </c>
      <c r="O31" s="174">
        <v>76</v>
      </c>
      <c r="P31" s="169">
        <f t="shared" si="3"/>
        <v>3</v>
      </c>
      <c r="Q31" s="141"/>
      <c r="R31" s="109">
        <f t="shared" si="1"/>
        <v>0</v>
      </c>
      <c r="S31" s="43"/>
    </row>
    <row r="32" spans="1:19" ht="39.75" customHeight="1" thickBot="1">
      <c r="A32" s="25">
        <f t="shared" si="2"/>
        <v>27</v>
      </c>
      <c r="B32" s="192" t="s">
        <v>35</v>
      </c>
      <c r="C32" s="12" t="s">
        <v>111</v>
      </c>
      <c r="D32" s="10">
        <v>237.32</v>
      </c>
      <c r="E32" s="10">
        <v>2</v>
      </c>
      <c r="F32" s="10">
        <v>5.8</v>
      </c>
      <c r="G32" s="10">
        <v>7</v>
      </c>
      <c r="H32" s="10">
        <v>56</v>
      </c>
      <c r="I32" s="10">
        <v>19</v>
      </c>
      <c r="J32" s="10">
        <v>3</v>
      </c>
      <c r="K32" s="10">
        <v>17</v>
      </c>
      <c r="L32" s="10">
        <v>17</v>
      </c>
      <c r="M32" s="10">
        <v>0</v>
      </c>
      <c r="N32" s="164">
        <v>0</v>
      </c>
      <c r="O32" s="174">
        <v>100</v>
      </c>
      <c r="P32" s="169">
        <f t="shared" si="3"/>
        <v>5</v>
      </c>
      <c r="Q32" s="141"/>
      <c r="R32" s="109">
        <f t="shared" si="1"/>
        <v>0</v>
      </c>
      <c r="S32" s="43"/>
    </row>
    <row r="33" spans="1:19" ht="39.75" customHeight="1" thickBot="1">
      <c r="A33" s="25">
        <f t="shared" si="2"/>
        <v>28</v>
      </c>
      <c r="B33" s="33" t="s">
        <v>36</v>
      </c>
      <c r="C33" s="57" t="s">
        <v>348</v>
      </c>
      <c r="D33" s="10">
        <v>124.78</v>
      </c>
      <c r="E33" s="10"/>
      <c r="F33" s="10"/>
      <c r="G33" s="10"/>
      <c r="H33" s="10"/>
      <c r="I33" s="10"/>
      <c r="J33" s="10"/>
      <c r="K33" s="10"/>
      <c r="L33" s="10"/>
      <c r="M33" s="10"/>
      <c r="N33" s="164"/>
      <c r="O33" s="174" t="s">
        <v>414</v>
      </c>
      <c r="P33" s="169">
        <v>0</v>
      </c>
      <c r="Q33" s="141"/>
      <c r="R33" s="109">
        <f t="shared" si="1"/>
        <v>0</v>
      </c>
      <c r="S33" s="43"/>
    </row>
    <row r="34" spans="1:19" ht="39.75" customHeight="1" thickBot="1">
      <c r="A34" s="25">
        <f t="shared" si="2"/>
        <v>29</v>
      </c>
      <c r="B34" s="192" t="s">
        <v>37</v>
      </c>
      <c r="C34" s="11">
        <v>42636</v>
      </c>
      <c r="D34" s="10">
        <v>317.5985</v>
      </c>
      <c r="E34" s="10">
        <v>1</v>
      </c>
      <c r="F34" s="10">
        <v>3</v>
      </c>
      <c r="G34" s="10">
        <v>5</v>
      </c>
      <c r="H34" s="10">
        <v>28</v>
      </c>
      <c r="I34" s="10">
        <v>5</v>
      </c>
      <c r="J34" s="10">
        <v>3</v>
      </c>
      <c r="K34" s="10">
        <v>9</v>
      </c>
      <c r="L34" s="10">
        <v>10</v>
      </c>
      <c r="M34" s="10">
        <v>0</v>
      </c>
      <c r="N34" s="164">
        <v>1</v>
      </c>
      <c r="O34" s="174">
        <v>100</v>
      </c>
      <c r="P34" s="169">
        <f t="shared" si="3"/>
        <v>5</v>
      </c>
      <c r="Q34" s="141"/>
      <c r="R34" s="109">
        <f t="shared" si="1"/>
        <v>0</v>
      </c>
      <c r="S34" s="43"/>
    </row>
    <row r="35" spans="1:19" ht="39.75" customHeight="1" thickBot="1">
      <c r="A35" s="25">
        <f t="shared" si="2"/>
        <v>30</v>
      </c>
      <c r="B35" s="192" t="s">
        <v>130</v>
      </c>
      <c r="C35" s="57" t="s">
        <v>348</v>
      </c>
      <c r="D35" s="10">
        <v>207</v>
      </c>
      <c r="E35" s="10"/>
      <c r="F35" s="10"/>
      <c r="G35" s="10"/>
      <c r="H35" s="10"/>
      <c r="I35" s="10"/>
      <c r="J35" s="10"/>
      <c r="K35" s="10"/>
      <c r="L35" s="10"/>
      <c r="M35" s="10"/>
      <c r="N35" s="164"/>
      <c r="O35" s="174" t="s">
        <v>414</v>
      </c>
      <c r="P35" s="169">
        <v>0</v>
      </c>
      <c r="Q35" s="141"/>
      <c r="R35" s="109">
        <f t="shared" si="1"/>
        <v>0</v>
      </c>
      <c r="S35" s="43"/>
    </row>
    <row r="36" spans="1:19" ht="39.75" customHeight="1" thickBot="1">
      <c r="A36" s="25">
        <f t="shared" si="2"/>
        <v>31</v>
      </c>
      <c r="B36" s="192" t="s">
        <v>38</v>
      </c>
      <c r="C36" s="57" t="s">
        <v>348</v>
      </c>
      <c r="D36" s="10">
        <v>166.5</v>
      </c>
      <c r="E36" s="10"/>
      <c r="F36" s="10"/>
      <c r="G36" s="10"/>
      <c r="H36" s="10"/>
      <c r="I36" s="10"/>
      <c r="J36" s="10"/>
      <c r="K36" s="10"/>
      <c r="L36" s="10"/>
      <c r="M36" s="10"/>
      <c r="N36" s="164"/>
      <c r="O36" s="174" t="s">
        <v>414</v>
      </c>
      <c r="P36" s="169">
        <v>0</v>
      </c>
      <c r="Q36" s="141"/>
      <c r="R36" s="109">
        <f t="shared" si="1"/>
        <v>0</v>
      </c>
      <c r="S36" s="43"/>
    </row>
    <row r="37" spans="1:19" ht="39.75" customHeight="1" thickBot="1">
      <c r="A37" s="25">
        <f t="shared" si="2"/>
        <v>32</v>
      </c>
      <c r="B37" s="192" t="s">
        <v>39</v>
      </c>
      <c r="C37" s="12" t="s">
        <v>113</v>
      </c>
      <c r="D37" s="10">
        <v>149.4</v>
      </c>
      <c r="E37" s="10">
        <v>2</v>
      </c>
      <c r="F37" s="10">
        <v>6</v>
      </c>
      <c r="G37" s="10">
        <v>5</v>
      </c>
      <c r="H37" s="10">
        <v>35</v>
      </c>
      <c r="I37" s="10">
        <v>7</v>
      </c>
      <c r="J37" s="10">
        <v>7</v>
      </c>
      <c r="K37" s="10">
        <v>8</v>
      </c>
      <c r="L37" s="10">
        <v>8</v>
      </c>
      <c r="M37" s="10">
        <v>0</v>
      </c>
      <c r="N37" s="164">
        <v>5</v>
      </c>
      <c r="O37" s="174">
        <v>80</v>
      </c>
      <c r="P37" s="169">
        <v>0</v>
      </c>
      <c r="Q37" s="141"/>
      <c r="R37" s="109">
        <f t="shared" si="1"/>
        <v>0</v>
      </c>
      <c r="S37" s="43"/>
    </row>
    <row r="38" spans="1:19" ht="39.75" customHeight="1" thickBot="1">
      <c r="A38" s="25">
        <f t="shared" si="2"/>
        <v>33</v>
      </c>
      <c r="B38" s="192" t="s">
        <v>40</v>
      </c>
      <c r="C38" s="57" t="s">
        <v>348</v>
      </c>
      <c r="D38" s="10">
        <v>544.149</v>
      </c>
      <c r="E38" s="10"/>
      <c r="F38" s="10"/>
      <c r="G38" s="10"/>
      <c r="H38" s="10"/>
      <c r="I38" s="10"/>
      <c r="J38" s="10"/>
      <c r="K38" s="10"/>
      <c r="L38" s="10"/>
      <c r="M38" s="10"/>
      <c r="N38" s="164"/>
      <c r="O38" s="174" t="s">
        <v>414</v>
      </c>
      <c r="P38" s="169">
        <v>0</v>
      </c>
      <c r="Q38" s="141"/>
      <c r="R38" s="109">
        <f t="shared" si="1"/>
        <v>0</v>
      </c>
      <c r="S38" s="43"/>
    </row>
    <row r="39" spans="1:19" ht="39.75" customHeight="1" thickBot="1">
      <c r="A39" s="25">
        <f t="shared" si="2"/>
        <v>34</v>
      </c>
      <c r="B39" s="64" t="s">
        <v>322</v>
      </c>
      <c r="C39" s="12" t="s">
        <v>114</v>
      </c>
      <c r="D39" s="10">
        <v>252.3</v>
      </c>
      <c r="E39" s="10">
        <v>2</v>
      </c>
      <c r="F39" s="10">
        <v>5.5</v>
      </c>
      <c r="G39" s="10">
        <v>6</v>
      </c>
      <c r="H39" s="10">
        <v>38</v>
      </c>
      <c r="I39" s="10">
        <v>7</v>
      </c>
      <c r="J39" s="10">
        <v>6</v>
      </c>
      <c r="K39" s="10">
        <v>10</v>
      </c>
      <c r="L39" s="10">
        <v>10</v>
      </c>
      <c r="M39" s="10">
        <v>0</v>
      </c>
      <c r="N39" s="164">
        <v>5</v>
      </c>
      <c r="O39" s="174">
        <v>80</v>
      </c>
      <c r="P39" s="169"/>
      <c r="Q39" s="141"/>
      <c r="R39" s="109">
        <f t="shared" si="1"/>
        <v>0</v>
      </c>
      <c r="S39" s="43"/>
    </row>
    <row r="40" spans="1:19" ht="39.75" customHeight="1" thickBot="1">
      <c r="A40" s="25">
        <f t="shared" si="2"/>
        <v>35</v>
      </c>
      <c r="B40" s="64" t="s">
        <v>323</v>
      </c>
      <c r="C40" s="47" t="s">
        <v>349</v>
      </c>
      <c r="D40" s="10">
        <v>41.655</v>
      </c>
      <c r="E40" s="10"/>
      <c r="F40" s="10"/>
      <c r="G40" s="10"/>
      <c r="H40" s="10"/>
      <c r="I40" s="10"/>
      <c r="J40" s="10"/>
      <c r="K40" s="10"/>
      <c r="L40" s="10"/>
      <c r="M40" s="10"/>
      <c r="N40" s="164"/>
      <c r="O40" s="174" t="s">
        <v>414</v>
      </c>
      <c r="P40" s="169">
        <v>0</v>
      </c>
      <c r="Q40" s="141"/>
      <c r="R40" s="109">
        <f t="shared" si="1"/>
        <v>0</v>
      </c>
      <c r="S40" s="43"/>
    </row>
    <row r="41" spans="1:19" ht="39.75" customHeight="1" thickBot="1">
      <c r="A41" s="25">
        <f t="shared" si="2"/>
        <v>36</v>
      </c>
      <c r="B41" s="65" t="s">
        <v>324</v>
      </c>
      <c r="C41" s="11">
        <v>42638</v>
      </c>
      <c r="D41" s="10">
        <v>72.263</v>
      </c>
      <c r="E41" s="10">
        <v>1</v>
      </c>
      <c r="F41" s="10">
        <v>3.5</v>
      </c>
      <c r="G41" s="10">
        <v>1</v>
      </c>
      <c r="H41" s="10">
        <v>10</v>
      </c>
      <c r="I41" s="10">
        <v>0</v>
      </c>
      <c r="J41" s="10">
        <v>2</v>
      </c>
      <c r="K41" s="10">
        <v>4</v>
      </c>
      <c r="L41" s="10">
        <v>4</v>
      </c>
      <c r="M41" s="10">
        <v>0</v>
      </c>
      <c r="N41" s="164">
        <v>0</v>
      </c>
      <c r="O41" s="174">
        <v>15</v>
      </c>
      <c r="P41" s="169">
        <f t="shared" si="3"/>
        <v>0</v>
      </c>
      <c r="Q41" s="141"/>
      <c r="R41" s="109">
        <f t="shared" si="1"/>
        <v>0</v>
      </c>
      <c r="S41" s="43"/>
    </row>
    <row r="42" spans="1:19" ht="39.75" customHeight="1" thickBot="1">
      <c r="A42" s="25">
        <f t="shared" si="2"/>
        <v>37</v>
      </c>
      <c r="B42" s="33" t="s">
        <v>41</v>
      </c>
      <c r="C42" s="69" t="s">
        <v>358</v>
      </c>
      <c r="D42" s="10">
        <v>55.213</v>
      </c>
      <c r="E42" s="10"/>
      <c r="F42" s="10"/>
      <c r="G42" s="10"/>
      <c r="H42" s="10"/>
      <c r="I42" s="10"/>
      <c r="J42" s="10"/>
      <c r="K42" s="10"/>
      <c r="L42" s="10"/>
      <c r="M42" s="10"/>
      <c r="N42" s="164"/>
      <c r="O42" s="174" t="s">
        <v>414</v>
      </c>
      <c r="P42" s="169">
        <v>0</v>
      </c>
      <c r="Q42" s="141"/>
      <c r="R42" s="109">
        <f t="shared" si="1"/>
        <v>0</v>
      </c>
      <c r="S42" s="43"/>
    </row>
    <row r="43" spans="1:19" ht="39.75" customHeight="1" thickBot="1">
      <c r="A43" s="25">
        <f t="shared" si="2"/>
        <v>38</v>
      </c>
      <c r="B43" s="33" t="s">
        <v>42</v>
      </c>
      <c r="C43" s="57" t="s">
        <v>348</v>
      </c>
      <c r="D43" s="10">
        <v>173.413</v>
      </c>
      <c r="E43" s="10"/>
      <c r="F43" s="10"/>
      <c r="G43" s="10"/>
      <c r="H43" s="10"/>
      <c r="I43" s="10"/>
      <c r="J43" s="10"/>
      <c r="K43" s="10"/>
      <c r="L43" s="10"/>
      <c r="M43" s="10"/>
      <c r="N43" s="164"/>
      <c r="O43" s="174" t="s">
        <v>414</v>
      </c>
      <c r="P43" s="169">
        <v>0</v>
      </c>
      <c r="Q43" s="141"/>
      <c r="R43" s="109">
        <f t="shared" si="1"/>
        <v>0</v>
      </c>
      <c r="S43" s="43"/>
    </row>
    <row r="44" spans="1:19" ht="39.75" customHeight="1" thickBot="1">
      <c r="A44" s="37">
        <f t="shared" si="2"/>
        <v>39</v>
      </c>
      <c r="B44" s="205" t="s">
        <v>357</v>
      </c>
      <c r="C44" s="47" t="s">
        <v>349</v>
      </c>
      <c r="D44" s="17">
        <v>38.188</v>
      </c>
      <c r="E44" s="17"/>
      <c r="F44" s="17"/>
      <c r="G44" s="17"/>
      <c r="H44" s="17"/>
      <c r="I44" s="17"/>
      <c r="J44" s="17"/>
      <c r="K44" s="17"/>
      <c r="L44" s="17"/>
      <c r="M44" s="17"/>
      <c r="N44" s="165"/>
      <c r="O44" s="186" t="s">
        <v>414</v>
      </c>
      <c r="P44" s="170">
        <v>0</v>
      </c>
      <c r="Q44" s="142"/>
      <c r="R44" s="110">
        <f t="shared" si="1"/>
        <v>0</v>
      </c>
      <c r="S44" s="43"/>
    </row>
    <row r="45" spans="1:19" ht="39.75" customHeight="1" thickBot="1">
      <c r="A45" s="66"/>
      <c r="B45" s="101" t="s">
        <v>255</v>
      </c>
      <c r="C45" s="98"/>
      <c r="D45" s="31">
        <v>1918.73</v>
      </c>
      <c r="E45" s="31">
        <f>SUM(E46:E47)</f>
        <v>4</v>
      </c>
      <c r="F45" s="31">
        <f aca="true" t="shared" si="4" ref="F45:O45">SUM(F46:F47)</f>
        <v>11</v>
      </c>
      <c r="G45" s="31">
        <f t="shared" si="4"/>
        <v>9</v>
      </c>
      <c r="H45" s="31">
        <f t="shared" si="4"/>
        <v>70</v>
      </c>
      <c r="I45" s="31">
        <f t="shared" si="4"/>
        <v>13</v>
      </c>
      <c r="J45" s="31">
        <f t="shared" si="4"/>
        <v>11</v>
      </c>
      <c r="K45" s="31">
        <f t="shared" si="4"/>
        <v>19</v>
      </c>
      <c r="L45" s="31">
        <f t="shared" si="4"/>
        <v>19</v>
      </c>
      <c r="M45" s="31">
        <f t="shared" si="4"/>
        <v>1</v>
      </c>
      <c r="N45" s="176">
        <f t="shared" si="4"/>
        <v>7</v>
      </c>
      <c r="O45" s="178">
        <f t="shared" si="4"/>
        <v>86</v>
      </c>
      <c r="P45" s="179">
        <f>SUM(P46:P47)</f>
        <v>4</v>
      </c>
      <c r="Q45" s="121">
        <f>SUM(Q46:Q47)</f>
        <v>0</v>
      </c>
      <c r="R45" s="106">
        <f>SUM(R46:R47)</f>
        <v>0</v>
      </c>
      <c r="S45" s="43"/>
    </row>
    <row r="46" spans="1:19" ht="39.75" customHeight="1" thickBot="1">
      <c r="A46" s="36">
        <f>A44+1</f>
        <v>40</v>
      </c>
      <c r="B46" s="39" t="s">
        <v>44</v>
      </c>
      <c r="C46" s="15">
        <v>42636</v>
      </c>
      <c r="D46" s="38">
        <v>1679</v>
      </c>
      <c r="E46" s="38">
        <v>1</v>
      </c>
      <c r="F46" s="38">
        <v>2.5</v>
      </c>
      <c r="G46" s="38">
        <v>1</v>
      </c>
      <c r="H46" s="38">
        <v>6</v>
      </c>
      <c r="I46" s="38">
        <v>1</v>
      </c>
      <c r="J46" s="38">
        <v>1</v>
      </c>
      <c r="K46" s="38">
        <v>0</v>
      </c>
      <c r="L46" s="38">
        <v>0</v>
      </c>
      <c r="M46" s="38">
        <v>1</v>
      </c>
      <c r="N46" s="163">
        <v>3</v>
      </c>
      <c r="O46" s="185">
        <v>6</v>
      </c>
      <c r="P46" s="168">
        <f t="shared" si="3"/>
        <v>0</v>
      </c>
      <c r="Q46" s="146"/>
      <c r="R46" s="108">
        <f t="shared" si="1"/>
        <v>0</v>
      </c>
      <c r="S46" s="43"/>
    </row>
    <row r="47" spans="1:19" ht="39.75" customHeight="1" thickBot="1">
      <c r="A47" s="37">
        <f>A46+1</f>
        <v>41</v>
      </c>
      <c r="B47" s="205" t="s">
        <v>45</v>
      </c>
      <c r="C47" s="20" t="s">
        <v>106</v>
      </c>
      <c r="D47" s="17">
        <v>239.73</v>
      </c>
      <c r="E47" s="17">
        <v>3</v>
      </c>
      <c r="F47" s="17">
        <v>8.5</v>
      </c>
      <c r="G47" s="17">
        <v>8</v>
      </c>
      <c r="H47" s="17">
        <v>64</v>
      </c>
      <c r="I47" s="17">
        <v>12</v>
      </c>
      <c r="J47" s="17">
        <v>10</v>
      </c>
      <c r="K47" s="17">
        <v>19</v>
      </c>
      <c r="L47" s="17">
        <v>19</v>
      </c>
      <c r="M47" s="17">
        <v>0</v>
      </c>
      <c r="N47" s="165">
        <v>4</v>
      </c>
      <c r="O47" s="186">
        <v>80</v>
      </c>
      <c r="P47" s="170">
        <f t="shared" si="3"/>
        <v>4</v>
      </c>
      <c r="Q47" s="142"/>
      <c r="R47" s="110">
        <f t="shared" si="1"/>
        <v>0</v>
      </c>
      <c r="S47" s="43"/>
    </row>
    <row r="48" spans="1:19" ht="39.75" customHeight="1" thickBot="1">
      <c r="A48" s="66"/>
      <c r="B48" s="101" t="s">
        <v>46</v>
      </c>
      <c r="C48" s="98"/>
      <c r="D48" s="31">
        <v>6034.835</v>
      </c>
      <c r="E48" s="31">
        <f>SUM(E49:E59)</f>
        <v>13</v>
      </c>
      <c r="F48" s="31">
        <f aca="true" t="shared" si="5" ref="F48:O48">SUM(F49:F59)</f>
        <v>33.1</v>
      </c>
      <c r="G48" s="31">
        <f t="shared" si="5"/>
        <v>46</v>
      </c>
      <c r="H48" s="31">
        <f t="shared" si="5"/>
        <v>480</v>
      </c>
      <c r="I48" s="31">
        <f t="shared" si="5"/>
        <v>148</v>
      </c>
      <c r="J48" s="31">
        <f t="shared" si="5"/>
        <v>41</v>
      </c>
      <c r="K48" s="31">
        <f t="shared" si="5"/>
        <v>142</v>
      </c>
      <c r="L48" s="31">
        <f t="shared" si="5"/>
        <v>142</v>
      </c>
      <c r="M48" s="31">
        <f t="shared" si="5"/>
        <v>0</v>
      </c>
      <c r="N48" s="176">
        <f t="shared" si="5"/>
        <v>7</v>
      </c>
      <c r="O48" s="178">
        <f t="shared" si="5"/>
        <v>666</v>
      </c>
      <c r="P48" s="179">
        <f>SUM(P49:P59)</f>
        <v>32</v>
      </c>
      <c r="Q48" s="121">
        <f>SUM(Q49:Q59)</f>
        <v>0</v>
      </c>
      <c r="R48" s="106">
        <f>SUM(R49:R59)</f>
        <v>0</v>
      </c>
      <c r="S48" s="43"/>
    </row>
    <row r="49" spans="1:19" ht="39.75" customHeight="1">
      <c r="A49" s="39">
        <f>A47+1</f>
        <v>42</v>
      </c>
      <c r="B49" s="39" t="s">
        <v>47</v>
      </c>
      <c r="C49" s="15">
        <v>42610</v>
      </c>
      <c r="D49" s="38">
        <v>309.7</v>
      </c>
      <c r="E49" s="38">
        <v>2</v>
      </c>
      <c r="F49" s="38">
        <v>5</v>
      </c>
      <c r="G49" s="38">
        <v>8</v>
      </c>
      <c r="H49" s="38">
        <v>88</v>
      </c>
      <c r="I49" s="38">
        <v>32</v>
      </c>
      <c r="J49" s="38">
        <v>6</v>
      </c>
      <c r="K49" s="38">
        <v>25</v>
      </c>
      <c r="L49" s="38">
        <v>25</v>
      </c>
      <c r="M49" s="38">
        <v>0</v>
      </c>
      <c r="N49" s="163">
        <v>0</v>
      </c>
      <c r="O49" s="185">
        <v>88</v>
      </c>
      <c r="P49" s="168">
        <f t="shared" si="3"/>
        <v>4</v>
      </c>
      <c r="Q49" s="146"/>
      <c r="R49" s="108">
        <f t="shared" si="1"/>
        <v>0</v>
      </c>
      <c r="S49" s="43"/>
    </row>
    <row r="50" spans="1:19" ht="39.75" customHeight="1">
      <c r="A50" s="33">
        <f>A49+1</f>
        <v>43</v>
      </c>
      <c r="B50" s="33" t="s">
        <v>48</v>
      </c>
      <c r="C50" s="69" t="s">
        <v>358</v>
      </c>
      <c r="D50" s="10">
        <v>246.336</v>
      </c>
      <c r="E50" s="10"/>
      <c r="F50" s="10"/>
      <c r="G50" s="10"/>
      <c r="H50" s="10"/>
      <c r="I50" s="10"/>
      <c r="J50" s="10"/>
      <c r="K50" s="10"/>
      <c r="L50" s="10"/>
      <c r="M50" s="10"/>
      <c r="N50" s="164"/>
      <c r="O50" s="174"/>
      <c r="P50" s="169">
        <f t="shared" si="3"/>
        <v>0</v>
      </c>
      <c r="Q50" s="141"/>
      <c r="R50" s="109">
        <f t="shared" si="1"/>
        <v>0</v>
      </c>
      <c r="S50" s="43"/>
    </row>
    <row r="51" spans="1:19" ht="39.75" customHeight="1">
      <c r="A51" s="33">
        <f aca="true" t="shared" si="6" ref="A51:A56">A50+1</f>
        <v>44</v>
      </c>
      <c r="B51" s="33" t="s">
        <v>49</v>
      </c>
      <c r="C51" s="69" t="s">
        <v>358</v>
      </c>
      <c r="D51" s="10">
        <v>1221.2</v>
      </c>
      <c r="E51" s="10"/>
      <c r="F51" s="10"/>
      <c r="G51" s="10"/>
      <c r="H51" s="10"/>
      <c r="I51" s="10"/>
      <c r="J51" s="10"/>
      <c r="K51" s="10"/>
      <c r="L51" s="10"/>
      <c r="M51" s="10"/>
      <c r="N51" s="164"/>
      <c r="O51" s="174"/>
      <c r="P51" s="169">
        <f t="shared" si="3"/>
        <v>0</v>
      </c>
      <c r="Q51" s="141"/>
      <c r="R51" s="109">
        <f t="shared" si="1"/>
        <v>0</v>
      </c>
      <c r="S51" s="43"/>
    </row>
    <row r="52" spans="1:19" ht="39.75" customHeight="1">
      <c r="A52" s="33">
        <f t="shared" si="6"/>
        <v>45</v>
      </c>
      <c r="B52" s="33" t="s">
        <v>50</v>
      </c>
      <c r="C52" s="12" t="s">
        <v>118</v>
      </c>
      <c r="D52" s="10">
        <v>662</v>
      </c>
      <c r="E52" s="10">
        <v>6</v>
      </c>
      <c r="F52" s="10">
        <v>15</v>
      </c>
      <c r="G52" s="10">
        <v>25</v>
      </c>
      <c r="H52" s="10">
        <v>273</v>
      </c>
      <c r="I52" s="10">
        <v>73</v>
      </c>
      <c r="J52" s="10">
        <v>25</v>
      </c>
      <c r="K52" s="10">
        <v>86</v>
      </c>
      <c r="L52" s="10">
        <v>86</v>
      </c>
      <c r="M52" s="10">
        <v>0</v>
      </c>
      <c r="N52" s="164">
        <v>3</v>
      </c>
      <c r="O52" s="174">
        <v>273</v>
      </c>
      <c r="P52" s="169">
        <f t="shared" si="3"/>
        <v>13</v>
      </c>
      <c r="Q52" s="141"/>
      <c r="R52" s="109">
        <f t="shared" si="1"/>
        <v>0</v>
      </c>
      <c r="S52" s="43"/>
    </row>
    <row r="53" spans="1:19" ht="39.75" customHeight="1">
      <c r="A53" s="33">
        <f t="shared" si="6"/>
        <v>46</v>
      </c>
      <c r="B53" s="33" t="s">
        <v>51</v>
      </c>
      <c r="C53" s="11">
        <v>42610</v>
      </c>
      <c r="D53" s="10">
        <v>265.423</v>
      </c>
      <c r="E53" s="10">
        <v>3</v>
      </c>
      <c r="F53" s="10">
        <v>7.5</v>
      </c>
      <c r="G53" s="10">
        <v>11</v>
      </c>
      <c r="H53" s="10">
        <v>105</v>
      </c>
      <c r="I53" s="10">
        <v>39</v>
      </c>
      <c r="J53" s="10">
        <v>8</v>
      </c>
      <c r="K53" s="10">
        <v>28</v>
      </c>
      <c r="L53" s="10">
        <v>28</v>
      </c>
      <c r="M53" s="10">
        <v>0</v>
      </c>
      <c r="N53" s="164">
        <v>2</v>
      </c>
      <c r="O53" s="174">
        <v>105</v>
      </c>
      <c r="P53" s="169">
        <f t="shared" si="3"/>
        <v>5</v>
      </c>
      <c r="Q53" s="141"/>
      <c r="R53" s="109">
        <f t="shared" si="1"/>
        <v>0</v>
      </c>
      <c r="S53" s="43"/>
    </row>
    <row r="54" spans="1:19" ht="39.75" customHeight="1">
      <c r="A54" s="33">
        <f t="shared" si="6"/>
        <v>47</v>
      </c>
      <c r="B54" s="33" t="s">
        <v>52</v>
      </c>
      <c r="C54" s="47" t="s">
        <v>349</v>
      </c>
      <c r="D54" s="10">
        <v>245.077</v>
      </c>
      <c r="E54" s="10"/>
      <c r="F54" s="10"/>
      <c r="G54" s="10"/>
      <c r="H54" s="10"/>
      <c r="I54" s="10"/>
      <c r="J54" s="10"/>
      <c r="K54" s="10"/>
      <c r="L54" s="10"/>
      <c r="M54" s="10"/>
      <c r="N54" s="164"/>
      <c r="O54" s="174"/>
      <c r="P54" s="169">
        <f t="shared" si="3"/>
        <v>0</v>
      </c>
      <c r="Q54" s="141"/>
      <c r="R54" s="109">
        <f t="shared" si="1"/>
        <v>0</v>
      </c>
      <c r="S54" s="43"/>
    </row>
    <row r="55" spans="1:19" ht="39.75" customHeight="1">
      <c r="A55" s="33">
        <f t="shared" si="6"/>
        <v>48</v>
      </c>
      <c r="B55" s="33" t="s">
        <v>22</v>
      </c>
      <c r="C55" s="57" t="s">
        <v>348</v>
      </c>
      <c r="D55" s="10">
        <v>45.173</v>
      </c>
      <c r="E55" s="10"/>
      <c r="F55" s="10"/>
      <c r="G55" s="10"/>
      <c r="H55" s="10"/>
      <c r="I55" s="10"/>
      <c r="J55" s="10"/>
      <c r="K55" s="10"/>
      <c r="L55" s="10"/>
      <c r="M55" s="10"/>
      <c r="N55" s="164"/>
      <c r="O55" s="174"/>
      <c r="P55" s="169">
        <f t="shared" si="3"/>
        <v>0</v>
      </c>
      <c r="Q55" s="141"/>
      <c r="R55" s="109">
        <f t="shared" si="1"/>
        <v>0</v>
      </c>
      <c r="S55" s="43"/>
    </row>
    <row r="56" spans="1:19" ht="39.75" customHeight="1">
      <c r="A56" s="33">
        <f t="shared" si="6"/>
        <v>49</v>
      </c>
      <c r="B56" s="192" t="s">
        <v>53</v>
      </c>
      <c r="C56" s="12" t="s">
        <v>110</v>
      </c>
      <c r="D56" s="10">
        <v>2181.55455</v>
      </c>
      <c r="E56" s="10">
        <v>2</v>
      </c>
      <c r="F56" s="10">
        <v>5.6</v>
      </c>
      <c r="G56" s="10">
        <v>2</v>
      </c>
      <c r="H56" s="10">
        <v>14</v>
      </c>
      <c r="I56" s="10">
        <v>4</v>
      </c>
      <c r="J56" s="10">
        <v>2</v>
      </c>
      <c r="K56" s="10">
        <v>3</v>
      </c>
      <c r="L56" s="10">
        <v>3</v>
      </c>
      <c r="M56" s="10">
        <v>0</v>
      </c>
      <c r="N56" s="164">
        <v>2</v>
      </c>
      <c r="O56" s="174">
        <v>200</v>
      </c>
      <c r="P56" s="169">
        <f t="shared" si="3"/>
        <v>10</v>
      </c>
      <c r="Q56" s="141"/>
      <c r="R56" s="109">
        <f t="shared" si="1"/>
        <v>0</v>
      </c>
      <c r="S56" s="43"/>
    </row>
    <row r="57" spans="1:19" ht="39.75" customHeight="1">
      <c r="A57" s="34">
        <f>A56+1</f>
        <v>50</v>
      </c>
      <c r="B57" s="33" t="s">
        <v>54</v>
      </c>
      <c r="C57" s="69" t="s">
        <v>358</v>
      </c>
      <c r="D57" s="10">
        <v>500.249</v>
      </c>
      <c r="E57" s="10"/>
      <c r="F57" s="10"/>
      <c r="G57" s="10"/>
      <c r="H57" s="10"/>
      <c r="I57" s="10"/>
      <c r="J57" s="10"/>
      <c r="K57" s="10"/>
      <c r="L57" s="10"/>
      <c r="M57" s="10"/>
      <c r="N57" s="164"/>
      <c r="O57" s="174"/>
      <c r="P57" s="169">
        <f t="shared" si="3"/>
        <v>0</v>
      </c>
      <c r="Q57" s="141"/>
      <c r="R57" s="109">
        <f t="shared" si="1"/>
        <v>0</v>
      </c>
      <c r="S57" s="43"/>
    </row>
    <row r="58" spans="1:19" ht="39.75" customHeight="1" thickBot="1">
      <c r="A58" s="35">
        <f>A57+1</f>
        <v>51</v>
      </c>
      <c r="B58" s="33" t="s">
        <v>55</v>
      </c>
      <c r="C58" s="57" t="s">
        <v>348</v>
      </c>
      <c r="D58" s="10">
        <v>303.961</v>
      </c>
      <c r="E58" s="10"/>
      <c r="F58" s="10"/>
      <c r="G58" s="10"/>
      <c r="H58" s="10"/>
      <c r="I58" s="10"/>
      <c r="J58" s="10"/>
      <c r="K58" s="10"/>
      <c r="L58" s="10"/>
      <c r="M58" s="10"/>
      <c r="N58" s="164"/>
      <c r="O58" s="174"/>
      <c r="P58" s="169">
        <f t="shared" si="3"/>
        <v>0</v>
      </c>
      <c r="Q58" s="141"/>
      <c r="R58" s="109">
        <f t="shared" si="1"/>
        <v>0</v>
      </c>
      <c r="S58" s="43"/>
    </row>
    <row r="59" spans="1:19" ht="39.75" customHeight="1" thickBot="1">
      <c r="A59" s="40">
        <f>A58+1</f>
        <v>52</v>
      </c>
      <c r="B59" s="77" t="s">
        <v>56</v>
      </c>
      <c r="C59" s="57" t="s">
        <v>348</v>
      </c>
      <c r="D59" s="17">
        <v>54.16145</v>
      </c>
      <c r="E59" s="17"/>
      <c r="F59" s="17"/>
      <c r="G59" s="17"/>
      <c r="H59" s="17"/>
      <c r="I59" s="17"/>
      <c r="J59" s="17"/>
      <c r="K59" s="17"/>
      <c r="L59" s="17"/>
      <c r="M59" s="17"/>
      <c r="N59" s="165"/>
      <c r="O59" s="186"/>
      <c r="P59" s="170">
        <f t="shared" si="3"/>
        <v>0</v>
      </c>
      <c r="Q59" s="142"/>
      <c r="R59" s="110">
        <f t="shared" si="1"/>
        <v>0</v>
      </c>
      <c r="S59" s="43"/>
    </row>
    <row r="60" spans="1:19" ht="39.75" customHeight="1" thickBot="1">
      <c r="A60" s="101"/>
      <c r="B60" s="101" t="s">
        <v>253</v>
      </c>
      <c r="C60" s="98"/>
      <c r="D60" s="31">
        <v>3547.297</v>
      </c>
      <c r="E60" s="31">
        <f>SUM(E61:E72)</f>
        <v>13</v>
      </c>
      <c r="F60" s="31">
        <f aca="true" t="shared" si="7" ref="F60:O60">SUM(F61:F72)</f>
        <v>33.6</v>
      </c>
      <c r="G60" s="31">
        <f t="shared" si="7"/>
        <v>33</v>
      </c>
      <c r="H60" s="31">
        <f t="shared" si="7"/>
        <v>407</v>
      </c>
      <c r="I60" s="31">
        <f t="shared" si="7"/>
        <v>93</v>
      </c>
      <c r="J60" s="31">
        <f t="shared" si="7"/>
        <v>61</v>
      </c>
      <c r="K60" s="31">
        <f t="shared" si="7"/>
        <v>146</v>
      </c>
      <c r="L60" s="31">
        <f t="shared" si="7"/>
        <v>146</v>
      </c>
      <c r="M60" s="31">
        <f t="shared" si="7"/>
        <v>0</v>
      </c>
      <c r="N60" s="176">
        <f t="shared" si="7"/>
        <v>7</v>
      </c>
      <c r="O60" s="178">
        <f t="shared" si="7"/>
        <v>735</v>
      </c>
      <c r="P60" s="179">
        <f>SUM(P61:P72)</f>
        <v>36</v>
      </c>
      <c r="Q60" s="121">
        <f>SUM(Q61:Q72)</f>
        <v>0</v>
      </c>
      <c r="R60" s="106">
        <f>SUM(R61:R72)</f>
        <v>0</v>
      </c>
      <c r="S60" s="43"/>
    </row>
    <row r="61" spans="1:19" ht="39.75" customHeight="1" thickBot="1">
      <c r="A61" s="36">
        <f>A59+1</f>
        <v>53</v>
      </c>
      <c r="B61" s="39" t="s">
        <v>9</v>
      </c>
      <c r="C61" s="57" t="s">
        <v>348</v>
      </c>
      <c r="D61" s="38">
        <v>37</v>
      </c>
      <c r="E61" s="38"/>
      <c r="F61" s="38"/>
      <c r="G61" s="38"/>
      <c r="H61" s="38"/>
      <c r="I61" s="38"/>
      <c r="J61" s="38"/>
      <c r="K61" s="38"/>
      <c r="L61" s="38"/>
      <c r="M61" s="38"/>
      <c r="N61" s="163"/>
      <c r="O61" s="185"/>
      <c r="P61" s="168">
        <f t="shared" si="3"/>
        <v>0</v>
      </c>
      <c r="Q61" s="146"/>
      <c r="R61" s="108">
        <f t="shared" si="1"/>
        <v>0</v>
      </c>
      <c r="S61" s="43"/>
    </row>
    <row r="62" spans="1:19" ht="39.75" customHeight="1" thickBot="1">
      <c r="A62" s="25">
        <f>A61+1</f>
        <v>54</v>
      </c>
      <c r="B62" s="33" t="s">
        <v>57</v>
      </c>
      <c r="C62" s="47" t="s">
        <v>349</v>
      </c>
      <c r="D62" s="10">
        <v>46.194</v>
      </c>
      <c r="E62" s="10"/>
      <c r="F62" s="10"/>
      <c r="G62" s="10"/>
      <c r="H62" s="10"/>
      <c r="I62" s="10"/>
      <c r="J62" s="10"/>
      <c r="K62" s="10"/>
      <c r="L62" s="10"/>
      <c r="M62" s="10"/>
      <c r="N62" s="164"/>
      <c r="O62" s="174"/>
      <c r="P62" s="169">
        <f t="shared" si="3"/>
        <v>0</v>
      </c>
      <c r="Q62" s="141"/>
      <c r="R62" s="109">
        <f t="shared" si="1"/>
        <v>0</v>
      </c>
      <c r="S62" s="43"/>
    </row>
    <row r="63" spans="1:19" ht="39.75" customHeight="1" thickBot="1">
      <c r="A63" s="25">
        <f aca="true" t="shared" si="8" ref="A63:A72">A62+1</f>
        <v>55</v>
      </c>
      <c r="B63" s="33" t="s">
        <v>58</v>
      </c>
      <c r="C63" s="57" t="s">
        <v>348</v>
      </c>
      <c r="D63" s="10">
        <v>338.165</v>
      </c>
      <c r="E63" s="10"/>
      <c r="F63" s="10"/>
      <c r="G63" s="10"/>
      <c r="H63" s="10"/>
      <c r="I63" s="10"/>
      <c r="J63" s="10"/>
      <c r="K63" s="10"/>
      <c r="L63" s="10"/>
      <c r="M63" s="10"/>
      <c r="N63" s="164"/>
      <c r="O63" s="174"/>
      <c r="P63" s="169">
        <f t="shared" si="3"/>
        <v>0</v>
      </c>
      <c r="Q63" s="141"/>
      <c r="R63" s="109">
        <f t="shared" si="1"/>
        <v>0</v>
      </c>
      <c r="S63" s="43"/>
    </row>
    <row r="64" spans="1:19" ht="39.75" customHeight="1" thickBot="1">
      <c r="A64" s="25">
        <f t="shared" si="8"/>
        <v>56</v>
      </c>
      <c r="B64" s="33" t="s">
        <v>59</v>
      </c>
      <c r="C64" s="57" t="s">
        <v>348</v>
      </c>
      <c r="D64" s="10">
        <v>622.984</v>
      </c>
      <c r="E64" s="10"/>
      <c r="F64" s="10"/>
      <c r="G64" s="10"/>
      <c r="H64" s="10"/>
      <c r="I64" s="10"/>
      <c r="J64" s="10"/>
      <c r="K64" s="10"/>
      <c r="L64" s="10"/>
      <c r="M64" s="10"/>
      <c r="N64" s="164"/>
      <c r="O64" s="174"/>
      <c r="P64" s="169">
        <f t="shared" si="3"/>
        <v>0</v>
      </c>
      <c r="Q64" s="141"/>
      <c r="R64" s="109">
        <f t="shared" si="1"/>
        <v>0</v>
      </c>
      <c r="S64" s="43"/>
    </row>
    <row r="65" spans="1:19" ht="39.75" customHeight="1" thickBot="1">
      <c r="A65" s="25">
        <f t="shared" si="8"/>
        <v>57</v>
      </c>
      <c r="B65" s="33" t="s">
        <v>60</v>
      </c>
      <c r="C65" s="12" t="s">
        <v>117</v>
      </c>
      <c r="D65" s="10">
        <v>175.227</v>
      </c>
      <c r="E65" s="10">
        <v>2</v>
      </c>
      <c r="F65" s="10">
        <v>5</v>
      </c>
      <c r="G65" s="10">
        <v>8</v>
      </c>
      <c r="H65" s="10">
        <v>108</v>
      </c>
      <c r="I65" s="10">
        <v>21</v>
      </c>
      <c r="J65" s="10">
        <v>11</v>
      </c>
      <c r="K65" s="10">
        <v>38</v>
      </c>
      <c r="L65" s="10">
        <v>38</v>
      </c>
      <c r="M65" s="10">
        <v>0</v>
      </c>
      <c r="N65" s="164">
        <v>0</v>
      </c>
      <c r="O65" s="174">
        <v>108</v>
      </c>
      <c r="P65" s="169">
        <f t="shared" si="3"/>
        <v>5</v>
      </c>
      <c r="Q65" s="141"/>
      <c r="R65" s="109">
        <f t="shared" si="1"/>
        <v>0</v>
      </c>
      <c r="S65" s="43"/>
    </row>
    <row r="66" spans="1:19" ht="39.75" customHeight="1" thickBot="1">
      <c r="A66" s="25">
        <f t="shared" si="8"/>
        <v>58</v>
      </c>
      <c r="B66" s="33" t="s">
        <v>61</v>
      </c>
      <c r="C66" s="69" t="s">
        <v>358</v>
      </c>
      <c r="D66" s="10">
        <v>165.121</v>
      </c>
      <c r="E66" s="10"/>
      <c r="F66" s="10"/>
      <c r="G66" s="10"/>
      <c r="H66" s="10"/>
      <c r="I66" s="10"/>
      <c r="J66" s="10"/>
      <c r="K66" s="10"/>
      <c r="L66" s="10"/>
      <c r="M66" s="10"/>
      <c r="N66" s="164"/>
      <c r="O66" s="174"/>
      <c r="P66" s="169">
        <f t="shared" si="3"/>
        <v>0</v>
      </c>
      <c r="Q66" s="141"/>
      <c r="R66" s="109">
        <f t="shared" si="1"/>
        <v>0</v>
      </c>
      <c r="S66" s="43"/>
    </row>
    <row r="67" spans="1:19" ht="39.75" customHeight="1" thickBot="1">
      <c r="A67" s="25">
        <f t="shared" si="8"/>
        <v>59</v>
      </c>
      <c r="B67" s="33" t="s">
        <v>62</v>
      </c>
      <c r="C67" s="12" t="s">
        <v>116</v>
      </c>
      <c r="D67" s="10">
        <v>225.0354</v>
      </c>
      <c r="E67" s="10">
        <v>2</v>
      </c>
      <c r="F67" s="10">
        <v>5</v>
      </c>
      <c r="G67" s="10">
        <v>7</v>
      </c>
      <c r="H67" s="10">
        <v>67</v>
      </c>
      <c r="I67" s="10">
        <v>26</v>
      </c>
      <c r="J67" s="10">
        <v>15</v>
      </c>
      <c r="K67" s="10">
        <v>36</v>
      </c>
      <c r="L67" s="10">
        <v>36</v>
      </c>
      <c r="M67" s="10">
        <v>0</v>
      </c>
      <c r="N67" s="164">
        <v>0</v>
      </c>
      <c r="O67" s="174">
        <v>67</v>
      </c>
      <c r="P67" s="169">
        <f t="shared" si="3"/>
        <v>3</v>
      </c>
      <c r="Q67" s="141"/>
      <c r="R67" s="109">
        <f t="shared" si="1"/>
        <v>0</v>
      </c>
      <c r="S67" s="43"/>
    </row>
    <row r="68" spans="1:19" ht="39.75" customHeight="1" thickBot="1">
      <c r="A68" s="25">
        <f t="shared" si="8"/>
        <v>60</v>
      </c>
      <c r="B68" s="192" t="s">
        <v>63</v>
      </c>
      <c r="C68" s="57" t="s">
        <v>348</v>
      </c>
      <c r="D68" s="10">
        <v>296.717</v>
      </c>
      <c r="E68" s="10"/>
      <c r="F68" s="10"/>
      <c r="G68" s="10"/>
      <c r="H68" s="10"/>
      <c r="I68" s="10"/>
      <c r="J68" s="10"/>
      <c r="K68" s="10"/>
      <c r="L68" s="10"/>
      <c r="M68" s="10"/>
      <c r="N68" s="164"/>
      <c r="O68" s="174"/>
      <c r="P68" s="169">
        <f t="shared" si="3"/>
        <v>0</v>
      </c>
      <c r="Q68" s="141"/>
      <c r="R68" s="109">
        <f t="shared" si="1"/>
        <v>0</v>
      </c>
      <c r="S68" s="43"/>
    </row>
    <row r="69" spans="1:19" ht="39.75" customHeight="1" thickBot="1">
      <c r="A69" s="25">
        <f t="shared" si="8"/>
        <v>61</v>
      </c>
      <c r="B69" s="33" t="s">
        <v>64</v>
      </c>
      <c r="C69" s="57" t="s">
        <v>348</v>
      </c>
      <c r="D69" s="10">
        <v>14.267</v>
      </c>
      <c r="E69" s="10"/>
      <c r="F69" s="10"/>
      <c r="G69" s="10"/>
      <c r="H69" s="10"/>
      <c r="I69" s="10"/>
      <c r="J69" s="10"/>
      <c r="K69" s="10"/>
      <c r="L69" s="10"/>
      <c r="M69" s="10"/>
      <c r="N69" s="164"/>
      <c r="O69" s="174"/>
      <c r="P69" s="169">
        <f t="shared" si="3"/>
        <v>0</v>
      </c>
      <c r="Q69" s="141"/>
      <c r="R69" s="109">
        <f t="shared" si="1"/>
        <v>0</v>
      </c>
      <c r="S69" s="43"/>
    </row>
    <row r="70" spans="1:19" ht="39.75" customHeight="1" thickBot="1">
      <c r="A70" s="25">
        <f t="shared" si="8"/>
        <v>62</v>
      </c>
      <c r="B70" s="192" t="s">
        <v>65</v>
      </c>
      <c r="C70" s="12" t="s">
        <v>109</v>
      </c>
      <c r="D70" s="10">
        <v>1230.0175</v>
      </c>
      <c r="E70" s="10">
        <v>5</v>
      </c>
      <c r="F70" s="10">
        <v>13.3</v>
      </c>
      <c r="G70" s="10">
        <v>9</v>
      </c>
      <c r="H70" s="10">
        <v>95</v>
      </c>
      <c r="I70" s="10">
        <v>9</v>
      </c>
      <c r="J70" s="10">
        <v>9</v>
      </c>
      <c r="K70" s="10">
        <v>35</v>
      </c>
      <c r="L70" s="10">
        <v>35</v>
      </c>
      <c r="M70" s="10">
        <v>0</v>
      </c>
      <c r="N70" s="164">
        <v>7</v>
      </c>
      <c r="O70" s="174">
        <v>220</v>
      </c>
      <c r="P70" s="169">
        <f t="shared" si="3"/>
        <v>11</v>
      </c>
      <c r="Q70" s="141"/>
      <c r="R70" s="109">
        <f t="shared" si="1"/>
        <v>0</v>
      </c>
      <c r="S70" s="43"/>
    </row>
    <row r="71" spans="1:19" ht="39.75" customHeight="1" thickBot="1">
      <c r="A71" s="25">
        <f t="shared" si="8"/>
        <v>63</v>
      </c>
      <c r="B71" s="33" t="s">
        <v>66</v>
      </c>
      <c r="C71" s="12" t="s">
        <v>127</v>
      </c>
      <c r="D71" s="10">
        <v>139.5626</v>
      </c>
      <c r="E71" s="10">
        <v>2</v>
      </c>
      <c r="F71" s="10">
        <v>5.9</v>
      </c>
      <c r="G71" s="10">
        <v>5</v>
      </c>
      <c r="H71" s="10">
        <v>69</v>
      </c>
      <c r="I71" s="10">
        <v>22</v>
      </c>
      <c r="J71" s="10">
        <v>13</v>
      </c>
      <c r="K71" s="10">
        <v>17</v>
      </c>
      <c r="L71" s="10">
        <v>17</v>
      </c>
      <c r="M71" s="10">
        <v>0</v>
      </c>
      <c r="N71" s="164">
        <v>0</v>
      </c>
      <c r="O71" s="174">
        <v>140</v>
      </c>
      <c r="P71" s="169">
        <f aca="true" t="shared" si="9" ref="P71:P110">ROUNDDOWN((O71*0.05),0)</f>
        <v>7</v>
      </c>
      <c r="Q71" s="141"/>
      <c r="R71" s="109">
        <f aca="true" t="shared" si="10" ref="R71:R114">IF(Q71&lt;P71,Q71,P71)</f>
        <v>0</v>
      </c>
      <c r="S71" s="43"/>
    </row>
    <row r="72" spans="1:19" ht="39.75" customHeight="1" thickBot="1">
      <c r="A72" s="37">
        <f t="shared" si="8"/>
        <v>64</v>
      </c>
      <c r="B72" s="77" t="s">
        <v>67</v>
      </c>
      <c r="C72" s="20" t="s">
        <v>129</v>
      </c>
      <c r="D72" s="17">
        <v>257.0065</v>
      </c>
      <c r="E72" s="17">
        <v>2</v>
      </c>
      <c r="F72" s="17">
        <v>4.4</v>
      </c>
      <c r="G72" s="17">
        <v>4</v>
      </c>
      <c r="H72" s="17">
        <v>68</v>
      </c>
      <c r="I72" s="17">
        <v>15</v>
      </c>
      <c r="J72" s="17">
        <v>13</v>
      </c>
      <c r="K72" s="17">
        <v>20</v>
      </c>
      <c r="L72" s="17">
        <v>20</v>
      </c>
      <c r="M72" s="17">
        <v>0</v>
      </c>
      <c r="N72" s="165">
        <v>0</v>
      </c>
      <c r="O72" s="186">
        <v>200</v>
      </c>
      <c r="P72" s="170">
        <f t="shared" si="9"/>
        <v>10</v>
      </c>
      <c r="Q72" s="142"/>
      <c r="R72" s="110">
        <f t="shared" si="10"/>
        <v>0</v>
      </c>
      <c r="S72" s="43"/>
    </row>
    <row r="73" spans="1:19" ht="39.75" customHeight="1" thickBot="1">
      <c r="A73" s="101"/>
      <c r="B73" s="101" t="s">
        <v>251</v>
      </c>
      <c r="C73" s="98"/>
      <c r="D73" s="31">
        <v>9060.789</v>
      </c>
      <c r="E73" s="31">
        <f>SUM(E74:E87)</f>
        <v>3</v>
      </c>
      <c r="F73" s="31">
        <f aca="true" t="shared" si="11" ref="F73:O73">SUM(F74:F87)</f>
        <v>7.5</v>
      </c>
      <c r="G73" s="31">
        <f t="shared" si="11"/>
        <v>9</v>
      </c>
      <c r="H73" s="31">
        <f t="shared" si="11"/>
        <v>99</v>
      </c>
      <c r="I73" s="31">
        <f t="shared" si="11"/>
        <v>28</v>
      </c>
      <c r="J73" s="31">
        <f t="shared" si="11"/>
        <v>13</v>
      </c>
      <c r="K73" s="31">
        <f t="shared" si="11"/>
        <v>29</v>
      </c>
      <c r="L73" s="31">
        <f t="shared" si="11"/>
        <v>29</v>
      </c>
      <c r="M73" s="31">
        <f t="shared" si="11"/>
        <v>0</v>
      </c>
      <c r="N73" s="176">
        <f t="shared" si="11"/>
        <v>0</v>
      </c>
      <c r="O73" s="178">
        <f t="shared" si="11"/>
        <v>116</v>
      </c>
      <c r="P73" s="179">
        <f>SUM(P74:P87)</f>
        <v>4</v>
      </c>
      <c r="Q73" s="121">
        <f>SUM(Q74:Q87)</f>
        <v>0</v>
      </c>
      <c r="R73" s="106">
        <f>SUM(R74:R87)</f>
        <v>0</v>
      </c>
      <c r="S73" s="43"/>
    </row>
    <row r="74" spans="1:19" ht="39.75" customHeight="1">
      <c r="A74" s="39">
        <f>A72+1</f>
        <v>65</v>
      </c>
      <c r="B74" s="39" t="s">
        <v>68</v>
      </c>
      <c r="C74" s="57" t="s">
        <v>348</v>
      </c>
      <c r="D74" s="38">
        <v>225</v>
      </c>
      <c r="E74" s="38"/>
      <c r="F74" s="38"/>
      <c r="G74" s="38"/>
      <c r="H74" s="38"/>
      <c r="I74" s="38"/>
      <c r="J74" s="38"/>
      <c r="K74" s="38"/>
      <c r="L74" s="38"/>
      <c r="M74" s="38"/>
      <c r="N74" s="163"/>
      <c r="O74" s="185"/>
      <c r="P74" s="168">
        <f t="shared" si="9"/>
        <v>0</v>
      </c>
      <c r="Q74" s="146"/>
      <c r="R74" s="108">
        <f t="shared" si="10"/>
        <v>0</v>
      </c>
      <c r="S74" s="43"/>
    </row>
    <row r="75" spans="1:19" ht="39.75" customHeight="1">
      <c r="A75" s="33">
        <f>A74+1</f>
        <v>66</v>
      </c>
      <c r="B75" s="33" t="s">
        <v>69</v>
      </c>
      <c r="C75" s="57" t="s">
        <v>348</v>
      </c>
      <c r="D75" s="10">
        <v>520</v>
      </c>
      <c r="E75" s="10"/>
      <c r="F75" s="10"/>
      <c r="G75" s="10"/>
      <c r="H75" s="10"/>
      <c r="I75" s="10"/>
      <c r="J75" s="10"/>
      <c r="K75" s="10"/>
      <c r="L75" s="10"/>
      <c r="M75" s="10"/>
      <c r="N75" s="164"/>
      <c r="O75" s="174"/>
      <c r="P75" s="169">
        <f t="shared" si="9"/>
        <v>0</v>
      </c>
      <c r="Q75" s="141"/>
      <c r="R75" s="109">
        <f t="shared" si="10"/>
        <v>0</v>
      </c>
      <c r="S75" s="43"/>
    </row>
    <row r="76" spans="1:19" ht="39.75" customHeight="1">
      <c r="A76" s="33">
        <f aca="true" t="shared" si="12" ref="A76:A87">A75+1</f>
        <v>67</v>
      </c>
      <c r="B76" s="33" t="s">
        <v>70</v>
      </c>
      <c r="C76" s="12" t="s">
        <v>125</v>
      </c>
      <c r="D76" s="10">
        <v>2256</v>
      </c>
      <c r="E76" s="10">
        <v>1</v>
      </c>
      <c r="F76" s="10">
        <v>2.5</v>
      </c>
      <c r="G76" s="10">
        <v>1</v>
      </c>
      <c r="H76" s="10">
        <v>4</v>
      </c>
      <c r="I76" s="10">
        <v>1</v>
      </c>
      <c r="J76" s="10">
        <v>1</v>
      </c>
      <c r="K76" s="10">
        <v>1</v>
      </c>
      <c r="L76" s="10">
        <v>1</v>
      </c>
      <c r="M76" s="10">
        <v>0</v>
      </c>
      <c r="N76" s="164">
        <v>0</v>
      </c>
      <c r="O76" s="174">
        <v>21</v>
      </c>
      <c r="P76" s="169">
        <v>0</v>
      </c>
      <c r="Q76" s="141"/>
      <c r="R76" s="109">
        <f t="shared" si="10"/>
        <v>0</v>
      </c>
      <c r="S76" s="43"/>
    </row>
    <row r="77" spans="1:19" ht="39.75" customHeight="1">
      <c r="A77" s="33">
        <f t="shared" si="12"/>
        <v>68</v>
      </c>
      <c r="B77" s="33" t="s">
        <v>71</v>
      </c>
      <c r="C77" s="57" t="s">
        <v>348</v>
      </c>
      <c r="D77" s="10">
        <v>255.545</v>
      </c>
      <c r="E77" s="10"/>
      <c r="F77" s="10"/>
      <c r="G77" s="10"/>
      <c r="H77" s="10"/>
      <c r="I77" s="10"/>
      <c r="J77" s="10"/>
      <c r="K77" s="10"/>
      <c r="L77" s="10"/>
      <c r="M77" s="10"/>
      <c r="N77" s="164"/>
      <c r="O77" s="174"/>
      <c r="P77" s="169">
        <f t="shared" si="9"/>
        <v>0</v>
      </c>
      <c r="Q77" s="141"/>
      <c r="R77" s="109">
        <f t="shared" si="10"/>
        <v>0</v>
      </c>
      <c r="S77" s="43"/>
    </row>
    <row r="78" spans="1:19" ht="39.75" customHeight="1">
      <c r="A78" s="33">
        <f t="shared" si="12"/>
        <v>69</v>
      </c>
      <c r="B78" s="192" t="s">
        <v>72</v>
      </c>
      <c r="C78" s="47" t="s">
        <v>349</v>
      </c>
      <c r="D78" s="10">
        <v>1294.273</v>
      </c>
      <c r="E78" s="10"/>
      <c r="F78" s="10"/>
      <c r="G78" s="10"/>
      <c r="H78" s="10"/>
      <c r="I78" s="10"/>
      <c r="J78" s="10"/>
      <c r="K78" s="10"/>
      <c r="L78" s="10"/>
      <c r="M78" s="10"/>
      <c r="N78" s="164"/>
      <c r="O78" s="174"/>
      <c r="P78" s="169">
        <f t="shared" si="9"/>
        <v>0</v>
      </c>
      <c r="Q78" s="141"/>
      <c r="R78" s="109">
        <f t="shared" si="10"/>
        <v>0</v>
      </c>
      <c r="S78" s="43"/>
    </row>
    <row r="79" spans="1:19" ht="39.75" customHeight="1">
      <c r="A79" s="33">
        <f t="shared" si="12"/>
        <v>70</v>
      </c>
      <c r="B79" s="192" t="s">
        <v>73</v>
      </c>
      <c r="C79" s="47" t="s">
        <v>349</v>
      </c>
      <c r="D79" s="10">
        <v>1035</v>
      </c>
      <c r="E79" s="10"/>
      <c r="F79" s="10"/>
      <c r="G79" s="10"/>
      <c r="H79" s="10"/>
      <c r="I79" s="10"/>
      <c r="J79" s="10"/>
      <c r="K79" s="10"/>
      <c r="L79" s="10"/>
      <c r="M79" s="10"/>
      <c r="N79" s="164"/>
      <c r="O79" s="174"/>
      <c r="P79" s="169">
        <f t="shared" si="9"/>
        <v>0</v>
      </c>
      <c r="Q79" s="141"/>
      <c r="R79" s="109">
        <f t="shared" si="10"/>
        <v>0</v>
      </c>
      <c r="S79" s="43"/>
    </row>
    <row r="80" spans="1:19" ht="39.75" customHeight="1">
      <c r="A80" s="33">
        <f>A79+1</f>
        <v>71</v>
      </c>
      <c r="B80" s="33" t="s">
        <v>74</v>
      </c>
      <c r="C80" s="11">
        <v>42618</v>
      </c>
      <c r="D80" s="10">
        <v>207.569</v>
      </c>
      <c r="E80" s="10">
        <v>2</v>
      </c>
      <c r="F80" s="10">
        <v>5</v>
      </c>
      <c r="G80" s="10">
        <v>8</v>
      </c>
      <c r="H80" s="10">
        <v>95</v>
      </c>
      <c r="I80" s="10">
        <v>27</v>
      </c>
      <c r="J80" s="10">
        <v>12</v>
      </c>
      <c r="K80" s="10">
        <v>28</v>
      </c>
      <c r="L80" s="10">
        <v>28</v>
      </c>
      <c r="M80" s="10">
        <v>0</v>
      </c>
      <c r="N80" s="164">
        <v>0</v>
      </c>
      <c r="O80" s="174">
        <v>95</v>
      </c>
      <c r="P80" s="169">
        <f t="shared" si="9"/>
        <v>4</v>
      </c>
      <c r="Q80" s="141"/>
      <c r="R80" s="109">
        <f t="shared" si="10"/>
        <v>0</v>
      </c>
      <c r="S80" s="43"/>
    </row>
    <row r="81" spans="1:19" ht="39.75" customHeight="1">
      <c r="A81" s="33">
        <f t="shared" si="12"/>
        <v>72</v>
      </c>
      <c r="B81" s="33" t="s">
        <v>75</v>
      </c>
      <c r="C81" s="47" t="s">
        <v>349</v>
      </c>
      <c r="D81" s="10">
        <v>684.946</v>
      </c>
      <c r="E81" s="10"/>
      <c r="F81" s="10"/>
      <c r="G81" s="10"/>
      <c r="H81" s="10"/>
      <c r="I81" s="10"/>
      <c r="J81" s="10"/>
      <c r="K81" s="10"/>
      <c r="L81" s="10"/>
      <c r="M81" s="10"/>
      <c r="N81" s="164"/>
      <c r="O81" s="174"/>
      <c r="P81" s="169">
        <f t="shared" si="9"/>
        <v>0</v>
      </c>
      <c r="Q81" s="141"/>
      <c r="R81" s="109">
        <f t="shared" si="10"/>
        <v>0</v>
      </c>
      <c r="S81" s="43"/>
    </row>
    <row r="82" spans="1:19" ht="39.75" customHeight="1">
      <c r="A82" s="33">
        <f t="shared" si="12"/>
        <v>73</v>
      </c>
      <c r="B82" s="33" t="s">
        <v>4</v>
      </c>
      <c r="C82" s="47" t="s">
        <v>349</v>
      </c>
      <c r="D82" s="10">
        <v>156.031</v>
      </c>
      <c r="E82" s="10"/>
      <c r="F82" s="10"/>
      <c r="G82" s="10"/>
      <c r="H82" s="10"/>
      <c r="I82" s="10"/>
      <c r="J82" s="10"/>
      <c r="K82" s="10"/>
      <c r="L82" s="10"/>
      <c r="M82" s="10"/>
      <c r="N82" s="164"/>
      <c r="O82" s="174"/>
      <c r="P82" s="169">
        <f t="shared" si="9"/>
        <v>0</v>
      </c>
      <c r="Q82" s="141"/>
      <c r="R82" s="109">
        <f t="shared" si="10"/>
        <v>0</v>
      </c>
      <c r="S82" s="43"/>
    </row>
    <row r="83" spans="1:19" ht="39.75" customHeight="1">
      <c r="A83" s="33">
        <f t="shared" si="12"/>
        <v>74</v>
      </c>
      <c r="B83" s="192" t="s">
        <v>76</v>
      </c>
      <c r="C83" s="47" t="s">
        <v>349</v>
      </c>
      <c r="D83" s="10">
        <v>609.2</v>
      </c>
      <c r="E83" s="10"/>
      <c r="F83" s="10"/>
      <c r="G83" s="10"/>
      <c r="H83" s="10"/>
      <c r="I83" s="10"/>
      <c r="J83" s="10"/>
      <c r="K83" s="10"/>
      <c r="L83" s="10"/>
      <c r="M83" s="10"/>
      <c r="N83" s="164"/>
      <c r="O83" s="174"/>
      <c r="P83" s="169">
        <f t="shared" si="9"/>
        <v>0</v>
      </c>
      <c r="Q83" s="141"/>
      <c r="R83" s="109">
        <f t="shared" si="10"/>
        <v>0</v>
      </c>
      <c r="S83" s="43"/>
    </row>
    <row r="84" spans="1:19" ht="39.75" customHeight="1">
      <c r="A84" s="33">
        <f t="shared" si="12"/>
        <v>75</v>
      </c>
      <c r="B84" s="192" t="s">
        <v>77</v>
      </c>
      <c r="C84" s="47" t="s">
        <v>349</v>
      </c>
      <c r="D84" s="10">
        <v>555</v>
      </c>
      <c r="E84" s="10"/>
      <c r="F84" s="10"/>
      <c r="G84" s="10"/>
      <c r="H84" s="10"/>
      <c r="I84" s="10"/>
      <c r="J84" s="10"/>
      <c r="K84" s="10"/>
      <c r="L84" s="10"/>
      <c r="M84" s="10"/>
      <c r="N84" s="164"/>
      <c r="O84" s="174"/>
      <c r="P84" s="169">
        <f t="shared" si="9"/>
        <v>0</v>
      </c>
      <c r="Q84" s="141"/>
      <c r="R84" s="109">
        <f t="shared" si="10"/>
        <v>0</v>
      </c>
      <c r="S84" s="43"/>
    </row>
    <row r="85" spans="1:19" ht="39.75" customHeight="1">
      <c r="A85" s="33">
        <f t="shared" si="12"/>
        <v>76</v>
      </c>
      <c r="B85" s="192" t="s">
        <v>78</v>
      </c>
      <c r="C85" s="47" t="s">
        <v>349</v>
      </c>
      <c r="D85" s="10">
        <v>235.4</v>
      </c>
      <c r="E85" s="10"/>
      <c r="F85" s="10"/>
      <c r="G85" s="10"/>
      <c r="H85" s="10"/>
      <c r="I85" s="10"/>
      <c r="J85" s="10"/>
      <c r="K85" s="10"/>
      <c r="L85" s="10"/>
      <c r="M85" s="10"/>
      <c r="N85" s="164"/>
      <c r="O85" s="174"/>
      <c r="P85" s="169">
        <f t="shared" si="9"/>
        <v>0</v>
      </c>
      <c r="Q85" s="141"/>
      <c r="R85" s="109">
        <f t="shared" si="10"/>
        <v>0</v>
      </c>
      <c r="S85" s="43"/>
    </row>
    <row r="86" spans="1:19" ht="39.75" customHeight="1">
      <c r="A86" s="33">
        <f t="shared" si="12"/>
        <v>77</v>
      </c>
      <c r="B86" s="64" t="s">
        <v>79</v>
      </c>
      <c r="C86" s="47" t="s">
        <v>349</v>
      </c>
      <c r="D86" s="10">
        <v>526.4</v>
      </c>
      <c r="E86" s="10"/>
      <c r="F86" s="10"/>
      <c r="G86" s="10"/>
      <c r="H86" s="10"/>
      <c r="I86" s="10"/>
      <c r="J86" s="10"/>
      <c r="K86" s="10"/>
      <c r="L86" s="10"/>
      <c r="M86" s="10"/>
      <c r="N86" s="164"/>
      <c r="O86" s="174"/>
      <c r="P86" s="169">
        <f t="shared" si="9"/>
        <v>0</v>
      </c>
      <c r="Q86" s="141"/>
      <c r="R86" s="109">
        <f t="shared" si="10"/>
        <v>0</v>
      </c>
      <c r="S86" s="43"/>
    </row>
    <row r="87" spans="1:19" ht="39.75" customHeight="1" thickBot="1">
      <c r="A87" s="77">
        <f t="shared" si="12"/>
        <v>78</v>
      </c>
      <c r="B87" s="77" t="s">
        <v>80</v>
      </c>
      <c r="C87" s="47" t="s">
        <v>349</v>
      </c>
      <c r="D87" s="17">
        <v>500.425</v>
      </c>
      <c r="E87" s="17"/>
      <c r="F87" s="17"/>
      <c r="G87" s="17"/>
      <c r="H87" s="17"/>
      <c r="I87" s="17"/>
      <c r="J87" s="17"/>
      <c r="K87" s="17"/>
      <c r="L87" s="17"/>
      <c r="M87" s="17"/>
      <c r="N87" s="165"/>
      <c r="O87" s="186"/>
      <c r="P87" s="170">
        <f t="shared" si="9"/>
        <v>0</v>
      </c>
      <c r="Q87" s="142"/>
      <c r="R87" s="110">
        <f t="shared" si="10"/>
        <v>0</v>
      </c>
      <c r="S87" s="43"/>
    </row>
    <row r="88" spans="1:19" ht="39.75" customHeight="1" thickBot="1">
      <c r="A88" s="101"/>
      <c r="B88" s="101" t="s">
        <v>250</v>
      </c>
      <c r="C88" s="98"/>
      <c r="D88" s="31">
        <v>10197.523</v>
      </c>
      <c r="E88" s="31">
        <f>SUM(E89:E103)</f>
        <v>24</v>
      </c>
      <c r="F88" s="31">
        <f aca="true" t="shared" si="13" ref="F88:O88">SUM(F89:F103)</f>
        <v>56.800000000000004</v>
      </c>
      <c r="G88" s="31">
        <f t="shared" si="13"/>
        <v>65</v>
      </c>
      <c r="H88" s="31">
        <f t="shared" si="13"/>
        <v>752</v>
      </c>
      <c r="I88" s="31">
        <f t="shared" si="13"/>
        <v>172</v>
      </c>
      <c r="J88" s="31">
        <f t="shared" si="13"/>
        <v>97</v>
      </c>
      <c r="K88" s="31">
        <f t="shared" si="13"/>
        <v>240</v>
      </c>
      <c r="L88" s="31">
        <f t="shared" si="13"/>
        <v>240</v>
      </c>
      <c r="M88" s="31">
        <f t="shared" si="13"/>
        <v>0</v>
      </c>
      <c r="N88" s="176">
        <f t="shared" si="13"/>
        <v>3</v>
      </c>
      <c r="O88" s="202">
        <f t="shared" si="13"/>
        <v>1832</v>
      </c>
      <c r="P88" s="179">
        <f>SUM(P89:P103)</f>
        <v>78</v>
      </c>
      <c r="Q88" s="121">
        <f>SUM(Q89:Q103)</f>
        <v>0</v>
      </c>
      <c r="R88" s="106">
        <f>SUM(R89:R103)</f>
        <v>0</v>
      </c>
      <c r="S88" s="43"/>
    </row>
    <row r="89" spans="1:19" ht="39.75" customHeight="1" thickBot="1">
      <c r="A89" s="36">
        <f>A87+1</f>
        <v>79</v>
      </c>
      <c r="B89" s="39" t="s">
        <v>81</v>
      </c>
      <c r="C89" s="15">
        <v>42606</v>
      </c>
      <c r="D89" s="38">
        <v>306.857</v>
      </c>
      <c r="E89" s="38">
        <v>3</v>
      </c>
      <c r="F89" s="38">
        <v>7.5</v>
      </c>
      <c r="G89" s="38">
        <v>10</v>
      </c>
      <c r="H89" s="38">
        <v>128</v>
      </c>
      <c r="I89" s="38">
        <v>28</v>
      </c>
      <c r="J89" s="38">
        <v>16</v>
      </c>
      <c r="K89" s="38">
        <v>42</v>
      </c>
      <c r="L89" s="38">
        <v>42</v>
      </c>
      <c r="M89" s="38">
        <v>0</v>
      </c>
      <c r="N89" s="163">
        <v>0</v>
      </c>
      <c r="O89" s="203">
        <v>128</v>
      </c>
      <c r="P89" s="168">
        <f t="shared" si="9"/>
        <v>6</v>
      </c>
      <c r="Q89" s="146"/>
      <c r="R89" s="108">
        <f t="shared" si="10"/>
        <v>0</v>
      </c>
      <c r="S89" s="43"/>
    </row>
    <row r="90" spans="1:19" ht="39.75" customHeight="1" thickBot="1">
      <c r="A90" s="25">
        <f>A89+1</f>
        <v>80</v>
      </c>
      <c r="B90" s="33" t="s">
        <v>82</v>
      </c>
      <c r="C90" s="11">
        <v>42602</v>
      </c>
      <c r="D90" s="10">
        <v>176.709</v>
      </c>
      <c r="E90" s="10">
        <v>2</v>
      </c>
      <c r="F90" s="10">
        <v>5</v>
      </c>
      <c r="G90" s="10">
        <v>7</v>
      </c>
      <c r="H90" s="10">
        <v>96</v>
      </c>
      <c r="I90" s="10">
        <v>23</v>
      </c>
      <c r="J90" s="10">
        <v>11</v>
      </c>
      <c r="K90" s="10">
        <v>31</v>
      </c>
      <c r="L90" s="10">
        <v>31</v>
      </c>
      <c r="M90" s="10">
        <v>0</v>
      </c>
      <c r="N90" s="164">
        <v>0</v>
      </c>
      <c r="O90" s="174">
        <v>96</v>
      </c>
      <c r="P90" s="169">
        <f t="shared" si="9"/>
        <v>4</v>
      </c>
      <c r="Q90" s="141"/>
      <c r="R90" s="109">
        <f t="shared" si="10"/>
        <v>0</v>
      </c>
      <c r="S90" s="43"/>
    </row>
    <row r="91" spans="1:19" ht="39.75" customHeight="1" thickBot="1">
      <c r="A91" s="25">
        <f aca="true" t="shared" si="14" ref="A91:A103">A90+1</f>
        <v>81</v>
      </c>
      <c r="B91" s="33" t="s">
        <v>83</v>
      </c>
      <c r="C91" s="11">
        <v>42618</v>
      </c>
      <c r="D91" s="10">
        <v>344.676</v>
      </c>
      <c r="E91" s="10">
        <v>3</v>
      </c>
      <c r="F91" s="10">
        <v>8.5</v>
      </c>
      <c r="G91" s="10">
        <v>11</v>
      </c>
      <c r="H91" s="10">
        <v>121</v>
      </c>
      <c r="I91" s="10">
        <v>24</v>
      </c>
      <c r="J91" s="10">
        <v>16</v>
      </c>
      <c r="K91" s="10">
        <v>40</v>
      </c>
      <c r="L91" s="10">
        <v>40</v>
      </c>
      <c r="M91" s="10">
        <v>0</v>
      </c>
      <c r="N91" s="164">
        <v>1</v>
      </c>
      <c r="O91" s="174">
        <v>121</v>
      </c>
      <c r="P91" s="169">
        <f t="shared" si="9"/>
        <v>6</v>
      </c>
      <c r="Q91" s="141"/>
      <c r="R91" s="109">
        <f t="shared" si="10"/>
        <v>0</v>
      </c>
      <c r="S91" s="43"/>
    </row>
    <row r="92" spans="1:19" ht="39.75" customHeight="1" thickBot="1">
      <c r="A92" s="25">
        <f t="shared" si="14"/>
        <v>82</v>
      </c>
      <c r="B92" s="33" t="s">
        <v>84</v>
      </c>
      <c r="C92" s="11">
        <v>42614</v>
      </c>
      <c r="D92" s="10">
        <v>474.722</v>
      </c>
      <c r="E92" s="10">
        <v>4</v>
      </c>
      <c r="F92" s="10">
        <v>10.9</v>
      </c>
      <c r="G92" s="10">
        <v>18</v>
      </c>
      <c r="H92" s="10">
        <v>214</v>
      </c>
      <c r="I92" s="10">
        <v>34</v>
      </c>
      <c r="J92" s="10">
        <v>26</v>
      </c>
      <c r="K92" s="10">
        <v>76</v>
      </c>
      <c r="L92" s="10">
        <v>76</v>
      </c>
      <c r="M92" s="10">
        <v>0</v>
      </c>
      <c r="N92" s="164">
        <v>2</v>
      </c>
      <c r="O92" s="174">
        <v>214</v>
      </c>
      <c r="P92" s="169">
        <f t="shared" si="9"/>
        <v>10</v>
      </c>
      <c r="Q92" s="141"/>
      <c r="R92" s="109">
        <f t="shared" si="10"/>
        <v>0</v>
      </c>
      <c r="S92" s="43"/>
    </row>
    <row r="93" spans="1:19" ht="39.75" customHeight="1" thickBot="1">
      <c r="A93" s="25">
        <f t="shared" si="14"/>
        <v>83</v>
      </c>
      <c r="B93" s="33" t="s">
        <v>85</v>
      </c>
      <c r="C93" s="57" t="s">
        <v>348</v>
      </c>
      <c r="D93" s="10">
        <v>75.842</v>
      </c>
      <c r="E93" s="10"/>
      <c r="F93" s="10"/>
      <c r="G93" s="10"/>
      <c r="H93" s="10"/>
      <c r="I93" s="10"/>
      <c r="J93" s="10"/>
      <c r="K93" s="10"/>
      <c r="L93" s="10"/>
      <c r="M93" s="10"/>
      <c r="N93" s="164"/>
      <c r="O93" s="174"/>
      <c r="P93" s="169">
        <f t="shared" si="9"/>
        <v>0</v>
      </c>
      <c r="Q93" s="141"/>
      <c r="R93" s="109">
        <f t="shared" si="10"/>
        <v>0</v>
      </c>
      <c r="S93" s="43"/>
    </row>
    <row r="94" spans="1:19" ht="39.75" customHeight="1" thickBot="1">
      <c r="A94" s="25">
        <f t="shared" si="14"/>
        <v>84</v>
      </c>
      <c r="B94" s="33" t="s">
        <v>86</v>
      </c>
      <c r="C94" s="47" t="s">
        <v>349</v>
      </c>
      <c r="D94" s="10">
        <v>190.214</v>
      </c>
      <c r="E94" s="10"/>
      <c r="F94" s="10"/>
      <c r="G94" s="10"/>
      <c r="H94" s="10"/>
      <c r="I94" s="10"/>
      <c r="J94" s="10"/>
      <c r="K94" s="10"/>
      <c r="L94" s="10"/>
      <c r="M94" s="10"/>
      <c r="N94" s="164"/>
      <c r="O94" s="174"/>
      <c r="P94" s="169">
        <f t="shared" si="9"/>
        <v>0</v>
      </c>
      <c r="Q94" s="141"/>
      <c r="R94" s="109">
        <f t="shared" si="10"/>
        <v>0</v>
      </c>
      <c r="S94" s="43"/>
    </row>
    <row r="95" spans="1:19" ht="39.75" customHeight="1" thickBot="1">
      <c r="A95" s="25">
        <f t="shared" si="14"/>
        <v>85</v>
      </c>
      <c r="B95" s="33" t="s">
        <v>87</v>
      </c>
      <c r="C95" s="47" t="s">
        <v>349</v>
      </c>
      <c r="D95" s="10">
        <v>263.685</v>
      </c>
      <c r="E95" s="10"/>
      <c r="F95" s="10"/>
      <c r="G95" s="10"/>
      <c r="H95" s="10"/>
      <c r="I95" s="10"/>
      <c r="J95" s="10"/>
      <c r="K95" s="10"/>
      <c r="L95" s="10"/>
      <c r="M95" s="10"/>
      <c r="N95" s="164"/>
      <c r="O95" s="174"/>
      <c r="P95" s="169">
        <f t="shared" si="9"/>
        <v>0</v>
      </c>
      <c r="Q95" s="141"/>
      <c r="R95" s="109">
        <f t="shared" si="10"/>
        <v>0</v>
      </c>
      <c r="S95" s="43"/>
    </row>
    <row r="96" spans="1:19" ht="39.75" customHeight="1" thickBot="1">
      <c r="A96" s="25">
        <f t="shared" si="14"/>
        <v>86</v>
      </c>
      <c r="B96" s="33" t="s">
        <v>88</v>
      </c>
      <c r="C96" s="57" t="s">
        <v>348</v>
      </c>
      <c r="D96" s="10">
        <v>215.5</v>
      </c>
      <c r="E96" s="10"/>
      <c r="F96" s="10"/>
      <c r="G96" s="10"/>
      <c r="H96" s="10"/>
      <c r="I96" s="10"/>
      <c r="J96" s="10"/>
      <c r="K96" s="10"/>
      <c r="L96" s="10"/>
      <c r="M96" s="10"/>
      <c r="N96" s="164"/>
      <c r="O96" s="174"/>
      <c r="P96" s="169">
        <f t="shared" si="9"/>
        <v>0</v>
      </c>
      <c r="Q96" s="141"/>
      <c r="R96" s="109">
        <f t="shared" si="10"/>
        <v>0</v>
      </c>
      <c r="S96" s="43"/>
    </row>
    <row r="97" spans="1:19" ht="39.75" customHeight="1" thickBot="1">
      <c r="A97" s="25">
        <f t="shared" si="14"/>
        <v>87</v>
      </c>
      <c r="B97" s="33" t="s">
        <v>89</v>
      </c>
      <c r="C97" s="12" t="s">
        <v>120</v>
      </c>
      <c r="D97" s="10">
        <v>243.367</v>
      </c>
      <c r="E97" s="10">
        <v>2</v>
      </c>
      <c r="F97" s="10">
        <v>5</v>
      </c>
      <c r="G97" s="10">
        <v>9</v>
      </c>
      <c r="H97" s="10">
        <v>123</v>
      </c>
      <c r="I97" s="10">
        <v>30</v>
      </c>
      <c r="J97" s="10">
        <v>13</v>
      </c>
      <c r="K97" s="10">
        <v>40</v>
      </c>
      <c r="L97" s="10">
        <v>40</v>
      </c>
      <c r="M97" s="10">
        <v>0</v>
      </c>
      <c r="N97" s="164">
        <v>0</v>
      </c>
      <c r="O97" s="174">
        <v>123</v>
      </c>
      <c r="P97" s="169">
        <f t="shared" si="9"/>
        <v>6</v>
      </c>
      <c r="Q97" s="141"/>
      <c r="R97" s="109">
        <f t="shared" si="10"/>
        <v>0</v>
      </c>
      <c r="S97" s="43"/>
    </row>
    <row r="98" spans="1:19" ht="39.75" customHeight="1" thickBot="1">
      <c r="A98" s="25">
        <f t="shared" si="14"/>
        <v>88</v>
      </c>
      <c r="B98" s="33" t="s">
        <v>90</v>
      </c>
      <c r="C98" s="69" t="s">
        <v>358</v>
      </c>
      <c r="D98" s="10">
        <v>917.285</v>
      </c>
      <c r="E98" s="10"/>
      <c r="F98" s="10"/>
      <c r="G98" s="10"/>
      <c r="H98" s="10"/>
      <c r="I98" s="10"/>
      <c r="J98" s="10"/>
      <c r="K98" s="10"/>
      <c r="L98" s="10"/>
      <c r="M98" s="10"/>
      <c r="N98" s="164"/>
      <c r="O98" s="174"/>
      <c r="P98" s="169">
        <f t="shared" si="9"/>
        <v>0</v>
      </c>
      <c r="Q98" s="141"/>
      <c r="R98" s="109">
        <f t="shared" si="10"/>
        <v>0</v>
      </c>
      <c r="S98" s="43"/>
    </row>
    <row r="99" spans="1:19" ht="39.75" customHeight="1" thickBot="1">
      <c r="A99" s="25">
        <f t="shared" si="14"/>
        <v>89</v>
      </c>
      <c r="B99" s="33" t="s">
        <v>91</v>
      </c>
      <c r="C99" s="57" t="s">
        <v>348</v>
      </c>
      <c r="D99" s="10">
        <v>255.665</v>
      </c>
      <c r="E99" s="10"/>
      <c r="F99" s="10"/>
      <c r="G99" s="10"/>
      <c r="H99" s="10"/>
      <c r="I99" s="10"/>
      <c r="J99" s="10"/>
      <c r="K99" s="10"/>
      <c r="L99" s="10"/>
      <c r="M99" s="10"/>
      <c r="N99" s="164"/>
      <c r="O99" s="174"/>
      <c r="P99" s="169">
        <f t="shared" si="9"/>
        <v>0</v>
      </c>
      <c r="Q99" s="141"/>
      <c r="R99" s="109">
        <f t="shared" si="10"/>
        <v>0</v>
      </c>
      <c r="S99" s="43"/>
    </row>
    <row r="100" spans="1:19" ht="39.75" customHeight="1" thickBot="1">
      <c r="A100" s="25">
        <f t="shared" si="14"/>
        <v>90</v>
      </c>
      <c r="B100" s="64" t="s">
        <v>92</v>
      </c>
      <c r="C100" s="12" t="s">
        <v>107</v>
      </c>
      <c r="D100" s="10">
        <v>350</v>
      </c>
      <c r="E100" s="10">
        <v>5</v>
      </c>
      <c r="F100" s="10">
        <v>11.3</v>
      </c>
      <c r="G100" s="10">
        <v>5</v>
      </c>
      <c r="H100" s="10">
        <v>50</v>
      </c>
      <c r="I100" s="10">
        <v>19</v>
      </c>
      <c r="J100" s="10">
        <v>13</v>
      </c>
      <c r="K100" s="10">
        <v>9</v>
      </c>
      <c r="L100" s="10">
        <v>9</v>
      </c>
      <c r="M100" s="10">
        <v>0</v>
      </c>
      <c r="N100" s="164">
        <v>0</v>
      </c>
      <c r="O100" s="174">
        <v>150</v>
      </c>
      <c r="P100" s="169">
        <v>0</v>
      </c>
      <c r="Q100" s="141"/>
      <c r="R100" s="109">
        <f t="shared" si="10"/>
        <v>0</v>
      </c>
      <c r="S100" s="43"/>
    </row>
    <row r="101" spans="1:19" ht="39.75" customHeight="1" thickBot="1">
      <c r="A101" s="25">
        <f t="shared" si="14"/>
        <v>91</v>
      </c>
      <c r="B101" s="192" t="s">
        <v>93</v>
      </c>
      <c r="C101" s="12" t="s">
        <v>108</v>
      </c>
      <c r="D101" s="10">
        <v>5629.618</v>
      </c>
      <c r="E101" s="10">
        <v>5</v>
      </c>
      <c r="F101" s="10">
        <v>8.6</v>
      </c>
      <c r="G101" s="10">
        <v>5</v>
      </c>
      <c r="H101" s="10">
        <v>20</v>
      </c>
      <c r="I101" s="10">
        <v>14</v>
      </c>
      <c r="J101" s="10">
        <v>2</v>
      </c>
      <c r="K101" s="10">
        <v>2</v>
      </c>
      <c r="L101" s="10">
        <v>2</v>
      </c>
      <c r="M101" s="10">
        <v>0</v>
      </c>
      <c r="N101" s="164">
        <v>0</v>
      </c>
      <c r="O101" s="174">
        <v>1000</v>
      </c>
      <c r="P101" s="169">
        <v>43</v>
      </c>
      <c r="Q101" s="141"/>
      <c r="R101" s="109">
        <f t="shared" si="10"/>
        <v>0</v>
      </c>
      <c r="S101" s="43"/>
    </row>
    <row r="102" spans="1:19" ht="39.75" customHeight="1" thickBot="1">
      <c r="A102" s="25">
        <f t="shared" si="14"/>
        <v>92</v>
      </c>
      <c r="B102" s="33" t="s">
        <v>94</v>
      </c>
      <c r="C102" s="57" t="s">
        <v>348</v>
      </c>
      <c r="D102" s="10">
        <v>356.318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64"/>
      <c r="O102" s="174"/>
      <c r="P102" s="169">
        <f t="shared" si="9"/>
        <v>0</v>
      </c>
      <c r="Q102" s="141"/>
      <c r="R102" s="109">
        <f t="shared" si="10"/>
        <v>0</v>
      </c>
      <c r="S102" s="43"/>
    </row>
    <row r="103" spans="1:19" ht="39.75" customHeight="1" thickBot="1">
      <c r="A103" s="37">
        <f t="shared" si="14"/>
        <v>93</v>
      </c>
      <c r="B103" s="77" t="s">
        <v>95</v>
      </c>
      <c r="C103" s="20" t="s">
        <v>132</v>
      </c>
      <c r="D103" s="17">
        <v>397.065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65"/>
      <c r="O103" s="186"/>
      <c r="P103" s="170">
        <v>3</v>
      </c>
      <c r="Q103" s="142"/>
      <c r="R103" s="110">
        <f t="shared" si="10"/>
        <v>0</v>
      </c>
      <c r="S103" s="43"/>
    </row>
    <row r="104" spans="1:19" ht="39.75" customHeight="1" thickBot="1">
      <c r="A104" s="101"/>
      <c r="B104" s="101" t="s">
        <v>254</v>
      </c>
      <c r="C104" s="98"/>
      <c r="D104" s="31">
        <v>2906.807</v>
      </c>
      <c r="E104" s="31">
        <f>SUM(E105:E107)</f>
        <v>5</v>
      </c>
      <c r="F104" s="31">
        <f aca="true" t="shared" si="15" ref="F104:O104">SUM(F105:F107)</f>
        <v>7.199999999999999</v>
      </c>
      <c r="G104" s="31">
        <f t="shared" si="15"/>
        <v>5</v>
      </c>
      <c r="H104" s="31">
        <f t="shared" si="15"/>
        <v>73</v>
      </c>
      <c r="I104" s="31">
        <f t="shared" si="15"/>
        <v>7</v>
      </c>
      <c r="J104" s="31">
        <f t="shared" si="15"/>
        <v>25</v>
      </c>
      <c r="K104" s="31">
        <f t="shared" si="15"/>
        <v>18</v>
      </c>
      <c r="L104" s="31">
        <f t="shared" si="15"/>
        <v>18</v>
      </c>
      <c r="M104" s="31">
        <f t="shared" si="15"/>
        <v>0</v>
      </c>
      <c r="N104" s="176">
        <f t="shared" si="15"/>
        <v>5</v>
      </c>
      <c r="O104" s="178">
        <f t="shared" si="15"/>
        <v>103</v>
      </c>
      <c r="P104" s="179">
        <f>SUM(P105:P106)</f>
        <v>4</v>
      </c>
      <c r="Q104" s="121">
        <f>SUM(Q105:Q106)</f>
        <v>0</v>
      </c>
      <c r="R104" s="106">
        <f>SUM(R105:R106)</f>
        <v>0</v>
      </c>
      <c r="S104" s="43"/>
    </row>
    <row r="105" spans="1:19" ht="39.75" customHeight="1" thickBot="1">
      <c r="A105" s="36">
        <f>A103+1</f>
        <v>94</v>
      </c>
      <c r="B105" s="39" t="s">
        <v>96</v>
      </c>
      <c r="C105" s="99" t="s">
        <v>123</v>
      </c>
      <c r="D105" s="38">
        <v>2316</v>
      </c>
      <c r="E105" s="38">
        <v>3</v>
      </c>
      <c r="F105" s="38">
        <v>2.1</v>
      </c>
      <c r="G105" s="38">
        <v>3</v>
      </c>
      <c r="H105" s="38">
        <v>51</v>
      </c>
      <c r="I105" s="38">
        <v>7</v>
      </c>
      <c r="J105" s="38">
        <v>22</v>
      </c>
      <c r="K105" s="38">
        <v>11</v>
      </c>
      <c r="L105" s="38">
        <v>11</v>
      </c>
      <c r="M105" s="38">
        <v>0</v>
      </c>
      <c r="N105" s="163">
        <v>0</v>
      </c>
      <c r="O105" s="185">
        <v>51</v>
      </c>
      <c r="P105" s="168">
        <f t="shared" si="9"/>
        <v>2</v>
      </c>
      <c r="Q105" s="146"/>
      <c r="R105" s="108">
        <f t="shared" si="10"/>
        <v>0</v>
      </c>
      <c r="S105" s="43">
        <v>6</v>
      </c>
    </row>
    <row r="106" spans="1:19" ht="39.75" customHeight="1" thickBot="1">
      <c r="A106" s="25">
        <f>A105+1</f>
        <v>95</v>
      </c>
      <c r="B106" s="33" t="s">
        <v>97</v>
      </c>
      <c r="C106" s="12" t="s">
        <v>108</v>
      </c>
      <c r="D106" s="10">
        <v>529.2654</v>
      </c>
      <c r="E106" s="10">
        <v>2</v>
      </c>
      <c r="F106" s="10">
        <v>5.1</v>
      </c>
      <c r="G106" s="10">
        <v>2</v>
      </c>
      <c r="H106" s="10">
        <v>22</v>
      </c>
      <c r="I106" s="10">
        <v>0</v>
      </c>
      <c r="J106" s="10">
        <v>3</v>
      </c>
      <c r="K106" s="10">
        <v>7</v>
      </c>
      <c r="L106" s="10">
        <v>7</v>
      </c>
      <c r="M106" s="10">
        <v>0</v>
      </c>
      <c r="N106" s="164">
        <v>5</v>
      </c>
      <c r="O106" s="174">
        <v>52</v>
      </c>
      <c r="P106" s="169">
        <f t="shared" si="9"/>
        <v>2</v>
      </c>
      <c r="Q106" s="141"/>
      <c r="R106" s="109">
        <f t="shared" si="10"/>
        <v>0</v>
      </c>
      <c r="S106" s="43"/>
    </row>
    <row r="107" spans="1:19" ht="39.75" customHeight="1" thickBot="1">
      <c r="A107" s="37">
        <f>A106+1</f>
        <v>96</v>
      </c>
      <c r="B107" s="205" t="s">
        <v>98</v>
      </c>
      <c r="C107" s="47" t="s">
        <v>349</v>
      </c>
      <c r="D107" s="17">
        <v>61.5416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65"/>
      <c r="O107" s="186"/>
      <c r="P107" s="170">
        <f t="shared" si="9"/>
        <v>0</v>
      </c>
      <c r="Q107" s="142"/>
      <c r="R107" s="110">
        <f t="shared" si="10"/>
        <v>0</v>
      </c>
      <c r="S107" s="43"/>
    </row>
    <row r="108" spans="1:19" ht="39.75" customHeight="1" thickBot="1">
      <c r="A108" s="101"/>
      <c r="B108" s="101" t="s">
        <v>252</v>
      </c>
      <c r="C108" s="98"/>
      <c r="D108" s="31">
        <v>4663.179</v>
      </c>
      <c r="E108" s="31">
        <f>SUM(E109:E114)</f>
        <v>8</v>
      </c>
      <c r="F108" s="31">
        <f aca="true" t="shared" si="16" ref="F108:O108">SUM(F109:F114)</f>
        <v>22.7</v>
      </c>
      <c r="G108" s="31">
        <f t="shared" si="16"/>
        <v>9</v>
      </c>
      <c r="H108" s="31">
        <f t="shared" si="16"/>
        <v>69</v>
      </c>
      <c r="I108" s="31">
        <f t="shared" si="16"/>
        <v>13</v>
      </c>
      <c r="J108" s="31">
        <f t="shared" si="16"/>
        <v>17</v>
      </c>
      <c r="K108" s="31">
        <f t="shared" si="16"/>
        <v>18</v>
      </c>
      <c r="L108" s="31">
        <f t="shared" si="16"/>
        <v>18</v>
      </c>
      <c r="M108" s="31">
        <f t="shared" si="16"/>
        <v>0</v>
      </c>
      <c r="N108" s="176">
        <f t="shared" si="16"/>
        <v>3</v>
      </c>
      <c r="O108" s="178">
        <f t="shared" si="16"/>
        <v>242</v>
      </c>
      <c r="P108" s="179">
        <f>SUM(P109:P114)</f>
        <v>9</v>
      </c>
      <c r="Q108" s="121">
        <f>SUM(Q109:Q114)</f>
        <v>0</v>
      </c>
      <c r="R108" s="106">
        <f>SUM(R109:R114)</f>
        <v>0</v>
      </c>
      <c r="S108" s="43"/>
    </row>
    <row r="109" spans="1:19" ht="39.75" customHeight="1" thickBot="1">
      <c r="A109" s="36">
        <f>A107+1</f>
        <v>97</v>
      </c>
      <c r="B109" s="39" t="s">
        <v>99</v>
      </c>
      <c r="C109" s="57" t="s">
        <v>348</v>
      </c>
      <c r="D109" s="38">
        <v>2465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163"/>
      <c r="O109" s="185"/>
      <c r="P109" s="168">
        <f t="shared" si="9"/>
        <v>0</v>
      </c>
      <c r="Q109" s="146"/>
      <c r="R109" s="108">
        <f t="shared" si="10"/>
        <v>0</v>
      </c>
      <c r="S109" s="43"/>
    </row>
    <row r="110" spans="1:19" ht="39.75" customHeight="1" thickBot="1">
      <c r="A110" s="25">
        <f>A109+1</f>
        <v>98</v>
      </c>
      <c r="B110" s="33" t="s">
        <v>97</v>
      </c>
      <c r="C110" s="11">
        <v>42614</v>
      </c>
      <c r="D110" s="10">
        <v>212.2506</v>
      </c>
      <c r="E110" s="10">
        <v>2</v>
      </c>
      <c r="F110" s="10">
        <v>6</v>
      </c>
      <c r="G110" s="10">
        <v>3</v>
      </c>
      <c r="H110" s="10">
        <v>22</v>
      </c>
      <c r="I110" s="10">
        <v>3</v>
      </c>
      <c r="J110" s="10">
        <v>4</v>
      </c>
      <c r="K110" s="10">
        <v>6</v>
      </c>
      <c r="L110" s="10">
        <v>6</v>
      </c>
      <c r="M110" s="10">
        <v>0</v>
      </c>
      <c r="N110" s="164">
        <v>3</v>
      </c>
      <c r="O110" s="174">
        <v>58</v>
      </c>
      <c r="P110" s="169">
        <f t="shared" si="9"/>
        <v>2</v>
      </c>
      <c r="Q110" s="141"/>
      <c r="R110" s="109">
        <f t="shared" si="10"/>
        <v>0</v>
      </c>
      <c r="S110" s="43"/>
    </row>
    <row r="111" spans="1:19" ht="39.75" customHeight="1" thickBot="1">
      <c r="A111" s="25">
        <f>A110+1</f>
        <v>99</v>
      </c>
      <c r="B111" s="64" t="s">
        <v>100</v>
      </c>
      <c r="C111" s="12" t="s">
        <v>122</v>
      </c>
      <c r="D111" s="10">
        <v>370</v>
      </c>
      <c r="E111" s="10">
        <v>3</v>
      </c>
      <c r="F111" s="10">
        <v>9.2</v>
      </c>
      <c r="G111" s="10">
        <v>3</v>
      </c>
      <c r="H111" s="10">
        <v>34</v>
      </c>
      <c r="I111" s="10">
        <v>7</v>
      </c>
      <c r="J111" s="10">
        <v>13</v>
      </c>
      <c r="K111" s="10">
        <v>7</v>
      </c>
      <c r="L111" s="10">
        <v>7</v>
      </c>
      <c r="M111" s="10">
        <v>0</v>
      </c>
      <c r="N111" s="164">
        <v>0</v>
      </c>
      <c r="O111" s="174">
        <v>34</v>
      </c>
      <c r="P111" s="169">
        <v>0</v>
      </c>
      <c r="Q111" s="141"/>
      <c r="R111" s="109">
        <f t="shared" si="10"/>
        <v>0</v>
      </c>
      <c r="S111" s="43"/>
    </row>
    <row r="112" spans="1:19" ht="39.75" customHeight="1" thickBot="1">
      <c r="A112" s="25">
        <f>A111+1</f>
        <v>100</v>
      </c>
      <c r="B112" s="192" t="s">
        <v>101</v>
      </c>
      <c r="C112" s="12" t="s">
        <v>121</v>
      </c>
      <c r="D112" s="10">
        <v>798.6244</v>
      </c>
      <c r="E112" s="10">
        <v>3</v>
      </c>
      <c r="F112" s="10">
        <v>7.5</v>
      </c>
      <c r="G112" s="10">
        <v>3</v>
      </c>
      <c r="H112" s="10">
        <v>13</v>
      </c>
      <c r="I112" s="10">
        <v>3</v>
      </c>
      <c r="J112" s="10">
        <v>0</v>
      </c>
      <c r="K112" s="10">
        <v>5</v>
      </c>
      <c r="L112" s="10">
        <v>5</v>
      </c>
      <c r="M112" s="10">
        <v>0</v>
      </c>
      <c r="N112" s="164">
        <v>0</v>
      </c>
      <c r="O112" s="174">
        <v>150</v>
      </c>
      <c r="P112" s="169">
        <v>2</v>
      </c>
      <c r="Q112" s="141"/>
      <c r="R112" s="109">
        <f t="shared" si="10"/>
        <v>0</v>
      </c>
      <c r="S112" s="43"/>
    </row>
    <row r="113" spans="1:19" ht="39.75" customHeight="1" thickBot="1">
      <c r="A113" s="25">
        <f>A112+1</f>
        <v>101</v>
      </c>
      <c r="B113" s="33" t="s">
        <v>102</v>
      </c>
      <c r="C113" s="12" t="s">
        <v>132</v>
      </c>
      <c r="D113" s="10">
        <v>656.354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64"/>
      <c r="O113" s="174"/>
      <c r="P113" s="169">
        <v>4</v>
      </c>
      <c r="Q113" s="141"/>
      <c r="R113" s="109">
        <f t="shared" si="10"/>
        <v>0</v>
      </c>
      <c r="S113" s="43"/>
    </row>
    <row r="114" spans="1:19" ht="39.75" customHeight="1" thickBot="1">
      <c r="A114" s="25">
        <f>A113+1</f>
        <v>102</v>
      </c>
      <c r="B114" s="96" t="s">
        <v>103</v>
      </c>
      <c r="C114" s="20" t="s">
        <v>132</v>
      </c>
      <c r="D114" s="17">
        <v>160.95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65"/>
      <c r="O114" s="186"/>
      <c r="P114" s="170">
        <v>1</v>
      </c>
      <c r="Q114" s="142"/>
      <c r="R114" s="110">
        <f t="shared" si="10"/>
        <v>0</v>
      </c>
      <c r="S114" s="43"/>
    </row>
    <row r="115" spans="1:19" ht="39.75" customHeight="1" thickBot="1">
      <c r="A115" s="258" t="s">
        <v>104</v>
      </c>
      <c r="B115" s="259"/>
      <c r="C115" s="259"/>
      <c r="D115" s="204">
        <v>45222.83</v>
      </c>
      <c r="E115" s="197">
        <f>E5+E45+E48+E60+E73+E88+E104+E108</f>
        <v>102</v>
      </c>
      <c r="F115" s="197">
        <f aca="true" t="shared" si="17" ref="F115:R115">F5+F45+F48+F60+F73+F88+F104+F108</f>
        <v>251.29999999999998</v>
      </c>
      <c r="G115" s="197">
        <f t="shared" si="17"/>
        <v>260</v>
      </c>
      <c r="H115" s="197">
        <f t="shared" si="17"/>
        <v>2850</v>
      </c>
      <c r="I115" s="197">
        <f t="shared" si="17"/>
        <v>684</v>
      </c>
      <c r="J115" s="197">
        <f t="shared" si="17"/>
        <v>409</v>
      </c>
      <c r="K115" s="197">
        <f t="shared" si="17"/>
        <v>872</v>
      </c>
      <c r="L115" s="197">
        <f t="shared" si="17"/>
        <v>873</v>
      </c>
      <c r="M115" s="197">
        <f t="shared" si="17"/>
        <v>4</v>
      </c>
      <c r="N115" s="198">
        <f t="shared" si="17"/>
        <v>54</v>
      </c>
      <c r="O115" s="199">
        <f t="shared" si="17"/>
        <v>5301</v>
      </c>
      <c r="P115" s="200">
        <f t="shared" si="17"/>
        <v>228</v>
      </c>
      <c r="Q115" s="201">
        <f t="shared" si="17"/>
        <v>0</v>
      </c>
      <c r="R115" s="199">
        <f t="shared" si="17"/>
        <v>0</v>
      </c>
      <c r="S115" s="43"/>
    </row>
    <row r="116" spans="1:19" ht="39.75" customHeight="1">
      <c r="A116" s="253" t="s">
        <v>360</v>
      </c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43"/>
    </row>
  </sheetData>
  <sheetProtection/>
  <mergeCells count="21">
    <mergeCell ref="C3:C4"/>
    <mergeCell ref="P3:P4"/>
    <mergeCell ref="N3:N4"/>
    <mergeCell ref="A115:C115"/>
    <mergeCell ref="H3:H4"/>
    <mergeCell ref="A1:R1"/>
    <mergeCell ref="A2:R2"/>
    <mergeCell ref="K3:L3"/>
    <mergeCell ref="D3:D4"/>
    <mergeCell ref="I3:I4"/>
    <mergeCell ref="R3:R4"/>
    <mergeCell ref="J3:J4"/>
    <mergeCell ref="O3:O4"/>
    <mergeCell ref="M3:M4"/>
    <mergeCell ref="Q3:Q4"/>
    <mergeCell ref="A116:R116"/>
    <mergeCell ref="E3:E4"/>
    <mergeCell ref="F3:F4"/>
    <mergeCell ref="G3:G4"/>
    <mergeCell ref="B3:B4"/>
    <mergeCell ref="A3:A4"/>
  </mergeCells>
  <printOptions/>
  <pageMargins left="0.25" right="0.25" top="0.75" bottom="0.75" header="0.3" footer="0.3"/>
  <pageSetup fitToHeight="0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zoomScale="90" zoomScaleNormal="90" zoomScaleSheetLayoutView="100" zoomScalePageLayoutView="0" workbookViewId="0" topLeftCell="A1">
      <pane xSplit="2" ySplit="4" topLeftCell="C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25" sqref="A125:R125"/>
    </sheetView>
  </sheetViews>
  <sheetFormatPr defaultColWidth="8.8515625" defaultRowHeight="15"/>
  <cols>
    <col min="1" max="1" width="5.7109375" style="43" customWidth="1"/>
    <col min="2" max="2" width="40.7109375" style="46" customWidth="1"/>
    <col min="3" max="3" width="25.7109375" style="46" customWidth="1"/>
    <col min="4" max="4" width="10.7109375" style="43" customWidth="1"/>
    <col min="5" max="5" width="12.7109375" style="43" customWidth="1"/>
    <col min="6" max="6" width="11.7109375" style="43" customWidth="1"/>
    <col min="7" max="12" width="10.7109375" style="43" customWidth="1"/>
    <col min="13" max="13" width="11.7109375" style="43" customWidth="1"/>
    <col min="14" max="14" width="12.7109375" style="43" customWidth="1"/>
    <col min="15" max="15" width="13.7109375" style="43" customWidth="1"/>
    <col min="16" max="17" width="12.7109375" style="43" customWidth="1"/>
    <col min="18" max="18" width="16.7109375" style="43" customWidth="1"/>
    <col min="19" max="16384" width="8.8515625" style="43" customWidth="1"/>
  </cols>
  <sheetData>
    <row r="1" spans="1:18" ht="24.75" customHeight="1" thickBot="1">
      <c r="A1" s="285" t="s">
        <v>364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7"/>
    </row>
    <row r="2" spans="1:18" ht="49.5" customHeight="1" thickBot="1">
      <c r="A2" s="288" t="s">
        <v>363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90"/>
    </row>
    <row r="3" spans="1:18" ht="39.75" customHeight="1">
      <c r="A3" s="271" t="s">
        <v>105</v>
      </c>
      <c r="B3" s="282" t="s">
        <v>12</v>
      </c>
      <c r="C3" s="278" t="s">
        <v>257</v>
      </c>
      <c r="D3" s="282" t="s">
        <v>183</v>
      </c>
      <c r="E3" s="278" t="s">
        <v>256</v>
      </c>
      <c r="F3" s="278" t="s">
        <v>258</v>
      </c>
      <c r="G3" s="278" t="s">
        <v>260</v>
      </c>
      <c r="H3" s="278" t="s">
        <v>259</v>
      </c>
      <c r="I3" s="278" t="s">
        <v>0</v>
      </c>
      <c r="J3" s="278" t="s">
        <v>1</v>
      </c>
      <c r="K3" s="284" t="s">
        <v>6</v>
      </c>
      <c r="L3" s="284"/>
      <c r="M3" s="278" t="s">
        <v>371</v>
      </c>
      <c r="N3" s="278" t="s">
        <v>2</v>
      </c>
      <c r="O3" s="278" t="s">
        <v>7</v>
      </c>
      <c r="P3" s="280" t="s">
        <v>331</v>
      </c>
      <c r="Q3" s="276" t="s">
        <v>8</v>
      </c>
      <c r="R3" s="269" t="s">
        <v>239</v>
      </c>
    </row>
    <row r="4" spans="1:18" ht="39.75" customHeight="1" thickBot="1">
      <c r="A4" s="272"/>
      <c r="B4" s="283"/>
      <c r="C4" s="279"/>
      <c r="D4" s="283"/>
      <c r="E4" s="279"/>
      <c r="F4" s="279"/>
      <c r="G4" s="279"/>
      <c r="H4" s="279"/>
      <c r="I4" s="279"/>
      <c r="J4" s="279"/>
      <c r="K4" s="138" t="s">
        <v>1</v>
      </c>
      <c r="L4" s="139" t="s">
        <v>10</v>
      </c>
      <c r="M4" s="279"/>
      <c r="N4" s="279"/>
      <c r="O4" s="279"/>
      <c r="P4" s="281"/>
      <c r="Q4" s="277"/>
      <c r="R4" s="270"/>
    </row>
    <row r="5" spans="1:18" ht="39.75" customHeight="1" thickBot="1">
      <c r="A5" s="133"/>
      <c r="B5" s="134" t="s">
        <v>359</v>
      </c>
      <c r="C5" s="135"/>
      <c r="D5" s="136">
        <v>6893.665</v>
      </c>
      <c r="E5" s="136">
        <f aca="true" t="shared" si="0" ref="E5:R5">SUM(E6:E49)</f>
        <v>45</v>
      </c>
      <c r="F5" s="136">
        <f t="shared" si="0"/>
        <v>119.3</v>
      </c>
      <c r="G5" s="136">
        <f t="shared" si="0"/>
        <v>102</v>
      </c>
      <c r="H5" s="136">
        <f t="shared" si="0"/>
        <v>1185</v>
      </c>
      <c r="I5" s="136">
        <f t="shared" si="0"/>
        <v>272</v>
      </c>
      <c r="J5" s="136">
        <f t="shared" si="0"/>
        <v>214</v>
      </c>
      <c r="K5" s="136">
        <f t="shared" si="0"/>
        <v>334</v>
      </c>
      <c r="L5" s="136">
        <f t="shared" si="0"/>
        <v>334</v>
      </c>
      <c r="M5" s="136">
        <f t="shared" si="0"/>
        <v>4</v>
      </c>
      <c r="N5" s="206">
        <f t="shared" si="0"/>
        <v>36</v>
      </c>
      <c r="O5" s="178">
        <f t="shared" si="0"/>
        <v>2014</v>
      </c>
      <c r="P5" s="207">
        <f t="shared" si="0"/>
        <v>90</v>
      </c>
      <c r="Q5" s="137">
        <f t="shared" si="0"/>
        <v>0</v>
      </c>
      <c r="R5" s="137">
        <f t="shared" si="0"/>
        <v>0</v>
      </c>
    </row>
    <row r="6" spans="1:18" ht="39.75" customHeight="1">
      <c r="A6" s="39">
        <v>1</v>
      </c>
      <c r="B6" s="39" t="s">
        <v>13</v>
      </c>
      <c r="C6" s="15">
        <v>42996</v>
      </c>
      <c r="D6" s="38">
        <v>648.017</v>
      </c>
      <c r="E6" s="38">
        <v>2</v>
      </c>
      <c r="F6" s="38">
        <v>5.2</v>
      </c>
      <c r="G6" s="38">
        <v>2</v>
      </c>
      <c r="H6" s="38">
        <v>15</v>
      </c>
      <c r="I6" s="38">
        <v>3</v>
      </c>
      <c r="J6" s="38">
        <v>3</v>
      </c>
      <c r="K6" s="38">
        <v>2</v>
      </c>
      <c r="L6" s="38">
        <v>2</v>
      </c>
      <c r="M6" s="38">
        <v>0</v>
      </c>
      <c r="N6" s="163">
        <v>5</v>
      </c>
      <c r="O6" s="185">
        <v>67</v>
      </c>
      <c r="P6" s="168">
        <f aca="true" t="shared" si="1" ref="P6:P42">ROUNDDOWN((O6*0.05),0)</f>
        <v>3</v>
      </c>
      <c r="Q6" s="103"/>
      <c r="R6" s="108">
        <f aca="true" t="shared" si="2" ref="R6:R49">IF(Q6&lt;P6,Q6,P6)</f>
        <v>0</v>
      </c>
    </row>
    <row r="7" spans="1:18" ht="39.75" customHeight="1">
      <c r="A7" s="33">
        <f aca="true" t="shared" si="3" ref="A7:A49">A6+1</f>
        <v>2</v>
      </c>
      <c r="B7" s="33" t="s">
        <v>14</v>
      </c>
      <c r="C7" s="11">
        <v>43001</v>
      </c>
      <c r="D7" s="10">
        <v>566</v>
      </c>
      <c r="E7" s="10">
        <v>1</v>
      </c>
      <c r="F7" s="10">
        <v>2.5</v>
      </c>
      <c r="G7" s="10">
        <v>1</v>
      </c>
      <c r="H7" s="10">
        <v>7</v>
      </c>
      <c r="I7" s="10">
        <v>3</v>
      </c>
      <c r="J7" s="10">
        <v>2</v>
      </c>
      <c r="K7" s="10">
        <v>1</v>
      </c>
      <c r="L7" s="10">
        <v>1</v>
      </c>
      <c r="M7" s="10">
        <v>0</v>
      </c>
      <c r="N7" s="164">
        <v>0</v>
      </c>
      <c r="O7" s="174">
        <v>52</v>
      </c>
      <c r="P7" s="169">
        <f t="shared" si="1"/>
        <v>2</v>
      </c>
      <c r="Q7" s="104"/>
      <c r="R7" s="109">
        <f t="shared" si="2"/>
        <v>0</v>
      </c>
    </row>
    <row r="8" spans="1:18" ht="39.75" customHeight="1">
      <c r="A8" s="33">
        <f t="shared" si="3"/>
        <v>3</v>
      </c>
      <c r="B8" s="33" t="s">
        <v>15</v>
      </c>
      <c r="C8" s="11">
        <v>42990</v>
      </c>
      <c r="D8" s="10">
        <v>144</v>
      </c>
      <c r="E8" s="10">
        <v>1</v>
      </c>
      <c r="F8" s="10">
        <v>2.5</v>
      </c>
      <c r="G8" s="10">
        <v>1</v>
      </c>
      <c r="H8" s="10">
        <v>9</v>
      </c>
      <c r="I8" s="10">
        <v>3</v>
      </c>
      <c r="J8" s="10">
        <v>2</v>
      </c>
      <c r="K8" s="10">
        <v>1</v>
      </c>
      <c r="L8" s="10">
        <v>1</v>
      </c>
      <c r="M8" s="10">
        <v>2</v>
      </c>
      <c r="N8" s="164">
        <v>0</v>
      </c>
      <c r="O8" s="174">
        <v>45</v>
      </c>
      <c r="P8" s="169">
        <f t="shared" si="1"/>
        <v>2</v>
      </c>
      <c r="Q8" s="104"/>
      <c r="R8" s="109">
        <f t="shared" si="2"/>
        <v>0</v>
      </c>
    </row>
    <row r="9" spans="1:18" ht="39.75" customHeight="1">
      <c r="A9" s="33">
        <f t="shared" si="3"/>
        <v>4</v>
      </c>
      <c r="B9" s="33" t="s">
        <v>16</v>
      </c>
      <c r="C9" s="11">
        <v>43005</v>
      </c>
      <c r="D9" s="10">
        <v>47.5</v>
      </c>
      <c r="E9" s="10">
        <v>1</v>
      </c>
      <c r="F9" s="10">
        <v>1.8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64">
        <v>0</v>
      </c>
      <c r="O9" s="174">
        <v>0</v>
      </c>
      <c r="P9" s="169">
        <f t="shared" si="1"/>
        <v>0</v>
      </c>
      <c r="Q9" s="104"/>
      <c r="R9" s="109">
        <f t="shared" si="2"/>
        <v>0</v>
      </c>
    </row>
    <row r="10" spans="1:18" ht="39.75" customHeight="1">
      <c r="A10" s="33">
        <f t="shared" si="3"/>
        <v>5</v>
      </c>
      <c r="B10" s="33" t="s">
        <v>17</v>
      </c>
      <c r="C10" s="47" t="s">
        <v>349</v>
      </c>
      <c r="D10" s="10">
        <v>40</v>
      </c>
      <c r="E10" s="10"/>
      <c r="F10" s="10"/>
      <c r="G10" s="10"/>
      <c r="H10" s="10"/>
      <c r="I10" s="10"/>
      <c r="J10" s="10"/>
      <c r="K10" s="10"/>
      <c r="L10" s="10"/>
      <c r="M10" s="10"/>
      <c r="N10" s="164"/>
      <c r="O10" s="174"/>
      <c r="P10" s="169">
        <f t="shared" si="1"/>
        <v>0</v>
      </c>
      <c r="Q10" s="104"/>
      <c r="R10" s="109">
        <f t="shared" si="2"/>
        <v>0</v>
      </c>
    </row>
    <row r="11" spans="1:18" ht="39.75" customHeight="1">
      <c r="A11" s="33">
        <f t="shared" si="3"/>
        <v>6</v>
      </c>
      <c r="B11" s="33" t="s">
        <v>18</v>
      </c>
      <c r="C11" s="47" t="s">
        <v>349</v>
      </c>
      <c r="D11" s="10">
        <v>85</v>
      </c>
      <c r="E11" s="10"/>
      <c r="F11" s="10"/>
      <c r="G11" s="10"/>
      <c r="H11" s="10"/>
      <c r="I11" s="10"/>
      <c r="J11" s="10"/>
      <c r="K11" s="10"/>
      <c r="L11" s="10"/>
      <c r="M11" s="10"/>
      <c r="N11" s="164"/>
      <c r="O11" s="174"/>
      <c r="P11" s="169">
        <f t="shared" si="1"/>
        <v>0</v>
      </c>
      <c r="Q11" s="104"/>
      <c r="R11" s="109">
        <f t="shared" si="2"/>
        <v>0</v>
      </c>
    </row>
    <row r="12" spans="1:18" ht="39.75" customHeight="1">
      <c r="A12" s="33">
        <f t="shared" si="3"/>
        <v>7</v>
      </c>
      <c r="B12" s="33" t="s">
        <v>19</v>
      </c>
      <c r="C12" s="47" t="s">
        <v>349</v>
      </c>
      <c r="D12" s="10">
        <v>75.4</v>
      </c>
      <c r="E12" s="10"/>
      <c r="F12" s="10"/>
      <c r="G12" s="10"/>
      <c r="H12" s="10"/>
      <c r="I12" s="10"/>
      <c r="J12" s="10"/>
      <c r="K12" s="10"/>
      <c r="L12" s="10"/>
      <c r="M12" s="10"/>
      <c r="N12" s="164"/>
      <c r="O12" s="174"/>
      <c r="P12" s="169">
        <f t="shared" si="1"/>
        <v>0</v>
      </c>
      <c r="Q12" s="104"/>
      <c r="R12" s="109">
        <f t="shared" si="2"/>
        <v>0</v>
      </c>
    </row>
    <row r="13" spans="1:18" ht="39.75" customHeight="1">
      <c r="A13" s="33">
        <f t="shared" si="3"/>
        <v>8</v>
      </c>
      <c r="B13" s="33" t="s">
        <v>158</v>
      </c>
      <c r="C13" s="11">
        <v>42982</v>
      </c>
      <c r="D13" s="10">
        <v>136</v>
      </c>
      <c r="E13" s="10">
        <v>1</v>
      </c>
      <c r="F13" s="10">
        <v>2.5</v>
      </c>
      <c r="G13" s="10">
        <v>2</v>
      </c>
      <c r="H13" s="10">
        <v>37</v>
      </c>
      <c r="I13" s="10">
        <v>8</v>
      </c>
      <c r="J13" s="10">
        <v>3</v>
      </c>
      <c r="K13" s="10">
        <v>13</v>
      </c>
      <c r="L13" s="10">
        <v>13</v>
      </c>
      <c r="M13" s="10">
        <v>0</v>
      </c>
      <c r="N13" s="164">
        <v>0</v>
      </c>
      <c r="O13" s="174">
        <v>60</v>
      </c>
      <c r="P13" s="169">
        <f t="shared" si="1"/>
        <v>3</v>
      </c>
      <c r="Q13" s="104"/>
      <c r="R13" s="109">
        <f t="shared" si="2"/>
        <v>0</v>
      </c>
    </row>
    <row r="14" spans="1:18" ht="39.75" customHeight="1">
      <c r="A14" s="33">
        <f t="shared" si="3"/>
        <v>9</v>
      </c>
      <c r="B14" s="33" t="s">
        <v>157</v>
      </c>
      <c r="C14" s="11">
        <v>42972</v>
      </c>
      <c r="D14" s="10">
        <v>113</v>
      </c>
      <c r="E14" s="10">
        <v>1</v>
      </c>
      <c r="F14" s="10">
        <v>3</v>
      </c>
      <c r="G14" s="10">
        <v>3</v>
      </c>
      <c r="H14" s="10">
        <v>49</v>
      </c>
      <c r="I14" s="10">
        <v>6</v>
      </c>
      <c r="J14" s="10">
        <v>11</v>
      </c>
      <c r="K14" s="10">
        <v>16</v>
      </c>
      <c r="L14" s="10">
        <v>16</v>
      </c>
      <c r="M14" s="10">
        <v>0</v>
      </c>
      <c r="N14" s="164">
        <v>0</v>
      </c>
      <c r="O14" s="174">
        <v>100</v>
      </c>
      <c r="P14" s="169">
        <f t="shared" si="1"/>
        <v>5</v>
      </c>
      <c r="Q14" s="104"/>
      <c r="R14" s="109">
        <f t="shared" si="2"/>
        <v>0</v>
      </c>
    </row>
    <row r="15" spans="1:18" ht="39.75" customHeight="1">
      <c r="A15" s="33">
        <f t="shared" si="3"/>
        <v>10</v>
      </c>
      <c r="B15" s="33" t="s">
        <v>22</v>
      </c>
      <c r="C15" s="57" t="s">
        <v>348</v>
      </c>
      <c r="D15" s="10">
        <v>116.6</v>
      </c>
      <c r="E15" s="10"/>
      <c r="F15" s="10"/>
      <c r="G15" s="10"/>
      <c r="H15" s="10"/>
      <c r="I15" s="10"/>
      <c r="J15" s="10"/>
      <c r="K15" s="10"/>
      <c r="L15" s="10"/>
      <c r="M15" s="10"/>
      <c r="N15" s="164"/>
      <c r="O15" s="174"/>
      <c r="P15" s="169">
        <f t="shared" si="1"/>
        <v>0</v>
      </c>
      <c r="Q15" s="104"/>
      <c r="R15" s="109">
        <f t="shared" si="2"/>
        <v>0</v>
      </c>
    </row>
    <row r="16" spans="1:18" ht="39.75" customHeight="1">
      <c r="A16" s="33">
        <f t="shared" si="3"/>
        <v>11</v>
      </c>
      <c r="B16" s="33" t="s">
        <v>3</v>
      </c>
      <c r="C16" s="12" t="s">
        <v>167</v>
      </c>
      <c r="D16" s="10">
        <v>201.063</v>
      </c>
      <c r="E16" s="10">
        <v>3</v>
      </c>
      <c r="F16" s="10">
        <v>3</v>
      </c>
      <c r="G16" s="10">
        <v>4</v>
      </c>
      <c r="H16" s="10">
        <v>61</v>
      </c>
      <c r="I16" s="10">
        <v>20</v>
      </c>
      <c r="J16" s="10">
        <v>15</v>
      </c>
      <c r="K16" s="10">
        <v>13</v>
      </c>
      <c r="L16" s="10">
        <v>13</v>
      </c>
      <c r="M16" s="10">
        <v>0</v>
      </c>
      <c r="N16" s="164">
        <v>0</v>
      </c>
      <c r="O16" s="174">
        <v>200</v>
      </c>
      <c r="P16" s="169">
        <f t="shared" si="1"/>
        <v>10</v>
      </c>
      <c r="Q16" s="104"/>
      <c r="R16" s="109">
        <f t="shared" si="2"/>
        <v>0</v>
      </c>
    </row>
    <row r="17" spans="1:18" ht="39.75" customHeight="1">
      <c r="A17" s="33">
        <f t="shared" si="3"/>
        <v>12</v>
      </c>
      <c r="B17" s="33" t="s">
        <v>362</v>
      </c>
      <c r="C17" s="69" t="s">
        <v>358</v>
      </c>
      <c r="D17" s="10">
        <v>53.867</v>
      </c>
      <c r="E17" s="10"/>
      <c r="F17" s="10"/>
      <c r="G17" s="10"/>
      <c r="H17" s="10"/>
      <c r="I17" s="10"/>
      <c r="J17" s="10"/>
      <c r="K17" s="10"/>
      <c r="L17" s="10"/>
      <c r="M17" s="10"/>
      <c r="N17" s="164"/>
      <c r="O17" s="174"/>
      <c r="P17" s="169">
        <f t="shared" si="1"/>
        <v>0</v>
      </c>
      <c r="Q17" s="104"/>
      <c r="R17" s="109">
        <f t="shared" si="2"/>
        <v>0</v>
      </c>
    </row>
    <row r="18" spans="1:18" ht="39.75" customHeight="1">
      <c r="A18" s="33">
        <f t="shared" si="3"/>
        <v>13</v>
      </c>
      <c r="B18" s="33" t="s">
        <v>24</v>
      </c>
      <c r="C18" s="11">
        <v>43005</v>
      </c>
      <c r="D18" s="10">
        <v>100.78</v>
      </c>
      <c r="E18" s="10">
        <v>1</v>
      </c>
      <c r="F18" s="10">
        <v>2.5</v>
      </c>
      <c r="G18" s="10">
        <v>3</v>
      </c>
      <c r="H18" s="10">
        <v>72</v>
      </c>
      <c r="I18" s="10">
        <v>0</v>
      </c>
      <c r="J18" s="10">
        <v>7</v>
      </c>
      <c r="K18" s="10">
        <v>32</v>
      </c>
      <c r="L18" s="10">
        <v>32</v>
      </c>
      <c r="M18" s="10">
        <v>0</v>
      </c>
      <c r="N18" s="164">
        <v>1</v>
      </c>
      <c r="O18" s="174">
        <v>72</v>
      </c>
      <c r="P18" s="169">
        <f t="shared" si="1"/>
        <v>3</v>
      </c>
      <c r="Q18" s="104"/>
      <c r="R18" s="109">
        <f t="shared" si="2"/>
        <v>0</v>
      </c>
    </row>
    <row r="19" spans="1:18" ht="39.75" customHeight="1">
      <c r="A19" s="33">
        <f t="shared" si="3"/>
        <v>14</v>
      </c>
      <c r="B19" s="192" t="s">
        <v>25</v>
      </c>
      <c r="C19" s="11">
        <v>42971</v>
      </c>
      <c r="D19" s="10">
        <v>34.42</v>
      </c>
      <c r="E19" s="10">
        <v>1</v>
      </c>
      <c r="F19" s="10">
        <v>3</v>
      </c>
      <c r="G19" s="10">
        <v>3</v>
      </c>
      <c r="H19" s="10">
        <v>22</v>
      </c>
      <c r="I19" s="10">
        <v>5</v>
      </c>
      <c r="J19" s="10">
        <v>7</v>
      </c>
      <c r="K19" s="10">
        <v>5</v>
      </c>
      <c r="L19" s="10">
        <v>5</v>
      </c>
      <c r="M19" s="10">
        <v>0</v>
      </c>
      <c r="N19" s="164">
        <v>0</v>
      </c>
      <c r="O19" s="174">
        <v>35</v>
      </c>
      <c r="P19" s="169">
        <f t="shared" si="1"/>
        <v>1</v>
      </c>
      <c r="Q19" s="104"/>
      <c r="R19" s="109">
        <f t="shared" si="2"/>
        <v>0</v>
      </c>
    </row>
    <row r="20" spans="1:18" ht="39.75" customHeight="1">
      <c r="A20" s="33">
        <f t="shared" si="3"/>
        <v>15</v>
      </c>
      <c r="B20" s="33" t="s">
        <v>26</v>
      </c>
      <c r="C20" s="57" t="s">
        <v>348</v>
      </c>
      <c r="D20" s="10">
        <v>161.327</v>
      </c>
      <c r="E20" s="10"/>
      <c r="F20" s="10"/>
      <c r="G20" s="10"/>
      <c r="H20" s="10"/>
      <c r="I20" s="10"/>
      <c r="J20" s="10"/>
      <c r="K20" s="10"/>
      <c r="L20" s="10"/>
      <c r="M20" s="10"/>
      <c r="N20" s="164"/>
      <c r="O20" s="174"/>
      <c r="P20" s="169">
        <f t="shared" si="1"/>
        <v>0</v>
      </c>
      <c r="Q20" s="104"/>
      <c r="R20" s="109">
        <f t="shared" si="2"/>
        <v>0</v>
      </c>
    </row>
    <row r="21" spans="1:18" ht="39.75" customHeight="1">
      <c r="A21" s="33">
        <f t="shared" si="3"/>
        <v>16</v>
      </c>
      <c r="B21" s="33" t="s">
        <v>11</v>
      </c>
      <c r="C21" s="57" t="s">
        <v>348</v>
      </c>
      <c r="D21" s="10">
        <v>681</v>
      </c>
      <c r="E21" s="10"/>
      <c r="F21" s="10"/>
      <c r="G21" s="10"/>
      <c r="H21" s="10"/>
      <c r="I21" s="10"/>
      <c r="J21" s="10"/>
      <c r="K21" s="10"/>
      <c r="L21" s="10"/>
      <c r="M21" s="10"/>
      <c r="N21" s="164"/>
      <c r="O21" s="174"/>
      <c r="P21" s="169">
        <f t="shared" si="1"/>
        <v>0</v>
      </c>
      <c r="Q21" s="104"/>
      <c r="R21" s="109">
        <f t="shared" si="2"/>
        <v>0</v>
      </c>
    </row>
    <row r="22" spans="1:18" ht="39.75" customHeight="1">
      <c r="A22" s="33">
        <f t="shared" si="3"/>
        <v>17</v>
      </c>
      <c r="B22" s="33" t="s">
        <v>27</v>
      </c>
      <c r="C22" s="12" t="s">
        <v>136</v>
      </c>
      <c r="D22" s="10">
        <v>240.043</v>
      </c>
      <c r="E22" s="10">
        <v>2</v>
      </c>
      <c r="F22" s="10">
        <v>3.1</v>
      </c>
      <c r="G22" s="10">
        <v>4</v>
      </c>
      <c r="H22" s="10">
        <v>56</v>
      </c>
      <c r="I22" s="10">
        <v>16</v>
      </c>
      <c r="J22" s="10">
        <v>12</v>
      </c>
      <c r="K22" s="10">
        <v>14</v>
      </c>
      <c r="L22" s="10">
        <v>14</v>
      </c>
      <c r="M22" s="10">
        <v>0</v>
      </c>
      <c r="N22" s="164">
        <v>0</v>
      </c>
      <c r="O22" s="174">
        <v>200</v>
      </c>
      <c r="P22" s="169">
        <f t="shared" si="1"/>
        <v>10</v>
      </c>
      <c r="Q22" s="104"/>
      <c r="R22" s="109">
        <f t="shared" si="2"/>
        <v>0</v>
      </c>
    </row>
    <row r="23" spans="1:18" ht="39.75" customHeight="1">
      <c r="A23" s="33">
        <f t="shared" si="3"/>
        <v>18</v>
      </c>
      <c r="B23" s="33" t="s">
        <v>361</v>
      </c>
      <c r="C23" s="47" t="s">
        <v>349</v>
      </c>
      <c r="D23" s="10">
        <v>11.59</v>
      </c>
      <c r="E23" s="10"/>
      <c r="F23" s="10"/>
      <c r="G23" s="10"/>
      <c r="H23" s="10"/>
      <c r="I23" s="10"/>
      <c r="J23" s="10"/>
      <c r="K23" s="10"/>
      <c r="L23" s="10"/>
      <c r="M23" s="10"/>
      <c r="N23" s="164"/>
      <c r="O23" s="174"/>
      <c r="P23" s="169">
        <f t="shared" si="1"/>
        <v>0</v>
      </c>
      <c r="Q23" s="104"/>
      <c r="R23" s="109">
        <f t="shared" si="2"/>
        <v>0</v>
      </c>
    </row>
    <row r="24" spans="1:18" ht="39.75" customHeight="1">
      <c r="A24" s="33">
        <f t="shared" si="3"/>
        <v>19</v>
      </c>
      <c r="B24" s="33" t="s">
        <v>30</v>
      </c>
      <c r="C24" s="12" t="s">
        <v>168</v>
      </c>
      <c r="D24" s="10">
        <v>67.361</v>
      </c>
      <c r="E24" s="10">
        <v>2</v>
      </c>
      <c r="F24" s="10">
        <v>8.4</v>
      </c>
      <c r="G24" s="10">
        <v>2</v>
      </c>
      <c r="H24" s="10">
        <v>43</v>
      </c>
      <c r="I24" s="10">
        <v>10</v>
      </c>
      <c r="J24" s="10">
        <v>9</v>
      </c>
      <c r="K24" s="10">
        <v>12</v>
      </c>
      <c r="L24" s="10">
        <v>12</v>
      </c>
      <c r="M24" s="10">
        <v>0</v>
      </c>
      <c r="N24" s="164">
        <v>0</v>
      </c>
      <c r="O24" s="174">
        <v>70</v>
      </c>
      <c r="P24" s="169">
        <f t="shared" si="1"/>
        <v>3</v>
      </c>
      <c r="Q24" s="104"/>
      <c r="R24" s="109">
        <f t="shared" si="2"/>
        <v>0</v>
      </c>
    </row>
    <row r="25" spans="1:18" ht="39.75" customHeight="1">
      <c r="A25" s="33">
        <f t="shared" si="3"/>
        <v>20</v>
      </c>
      <c r="B25" s="33" t="s">
        <v>31</v>
      </c>
      <c r="C25" s="11">
        <v>42969</v>
      </c>
      <c r="D25" s="10">
        <v>117.698</v>
      </c>
      <c r="E25" s="10">
        <v>1</v>
      </c>
      <c r="F25" s="10">
        <v>2.5</v>
      </c>
      <c r="G25" s="10">
        <v>3</v>
      </c>
      <c r="H25" s="10">
        <v>44</v>
      </c>
      <c r="I25" s="10">
        <v>21</v>
      </c>
      <c r="J25" s="10">
        <v>3</v>
      </c>
      <c r="K25" s="10">
        <v>10</v>
      </c>
      <c r="L25" s="10">
        <v>10</v>
      </c>
      <c r="M25" s="10">
        <v>0</v>
      </c>
      <c r="N25" s="164">
        <v>0</v>
      </c>
      <c r="O25" s="174">
        <v>44</v>
      </c>
      <c r="P25" s="169">
        <f t="shared" si="1"/>
        <v>2</v>
      </c>
      <c r="Q25" s="104"/>
      <c r="R25" s="109">
        <f t="shared" si="2"/>
        <v>0</v>
      </c>
    </row>
    <row r="26" spans="1:18" ht="39.75" customHeight="1">
      <c r="A26" s="33">
        <f t="shared" si="3"/>
        <v>21</v>
      </c>
      <c r="B26" s="33" t="s">
        <v>32</v>
      </c>
      <c r="C26" s="11" t="s">
        <v>175</v>
      </c>
      <c r="D26" s="10">
        <v>282.278</v>
      </c>
      <c r="E26" s="10">
        <v>3</v>
      </c>
      <c r="F26" s="10">
        <v>9</v>
      </c>
      <c r="G26" s="10">
        <v>11</v>
      </c>
      <c r="H26" s="10">
        <v>182</v>
      </c>
      <c r="I26" s="10">
        <v>39</v>
      </c>
      <c r="J26" s="10">
        <v>23</v>
      </c>
      <c r="K26" s="10">
        <v>59</v>
      </c>
      <c r="L26" s="10">
        <v>59</v>
      </c>
      <c r="M26" s="10">
        <v>0</v>
      </c>
      <c r="N26" s="164">
        <v>1</v>
      </c>
      <c r="O26" s="174">
        <v>182</v>
      </c>
      <c r="P26" s="169">
        <f t="shared" si="1"/>
        <v>9</v>
      </c>
      <c r="Q26" s="104"/>
      <c r="R26" s="109">
        <f t="shared" si="2"/>
        <v>0</v>
      </c>
    </row>
    <row r="27" spans="1:18" ht="39.75" customHeight="1">
      <c r="A27" s="33">
        <f t="shared" si="3"/>
        <v>22</v>
      </c>
      <c r="B27" s="33" t="s">
        <v>33</v>
      </c>
      <c r="C27" s="47" t="s">
        <v>349</v>
      </c>
      <c r="D27" s="10">
        <v>25.6365</v>
      </c>
      <c r="E27" s="10"/>
      <c r="F27" s="10"/>
      <c r="G27" s="10"/>
      <c r="H27" s="10"/>
      <c r="I27" s="10"/>
      <c r="J27" s="10"/>
      <c r="K27" s="10"/>
      <c r="L27" s="10"/>
      <c r="M27" s="10"/>
      <c r="N27" s="164"/>
      <c r="O27" s="174"/>
      <c r="P27" s="169">
        <f t="shared" si="1"/>
        <v>0</v>
      </c>
      <c r="Q27" s="104"/>
      <c r="R27" s="109">
        <f t="shared" si="2"/>
        <v>0</v>
      </c>
    </row>
    <row r="28" spans="1:18" ht="39.75" customHeight="1">
      <c r="A28" s="33">
        <f t="shared" si="3"/>
        <v>23</v>
      </c>
      <c r="B28" s="155" t="s">
        <v>403</v>
      </c>
      <c r="C28" s="12" t="s">
        <v>166</v>
      </c>
      <c r="D28" s="10">
        <v>103</v>
      </c>
      <c r="E28" s="10">
        <v>2</v>
      </c>
      <c r="F28" s="10">
        <v>2.7</v>
      </c>
      <c r="G28" s="10">
        <v>4</v>
      </c>
      <c r="H28" s="10">
        <v>48</v>
      </c>
      <c r="I28" s="10">
        <v>10</v>
      </c>
      <c r="J28" s="10">
        <v>12</v>
      </c>
      <c r="K28" s="10">
        <v>13</v>
      </c>
      <c r="L28" s="10">
        <v>13</v>
      </c>
      <c r="M28" s="10">
        <v>0</v>
      </c>
      <c r="N28" s="164">
        <v>0</v>
      </c>
      <c r="O28" s="174">
        <v>80</v>
      </c>
      <c r="P28" s="169">
        <f t="shared" si="1"/>
        <v>4</v>
      </c>
      <c r="Q28" s="104"/>
      <c r="R28" s="109">
        <f t="shared" si="2"/>
        <v>0</v>
      </c>
    </row>
    <row r="29" spans="1:18" ht="39.75" customHeight="1">
      <c r="A29" s="33">
        <f t="shared" si="3"/>
        <v>24</v>
      </c>
      <c r="B29" s="33" t="s">
        <v>171</v>
      </c>
      <c r="C29" s="12" t="s">
        <v>172</v>
      </c>
      <c r="D29" s="10">
        <v>236.7</v>
      </c>
      <c r="E29" s="10">
        <v>2</v>
      </c>
      <c r="F29" s="10">
        <v>6.9</v>
      </c>
      <c r="G29" s="10">
        <v>4</v>
      </c>
      <c r="H29" s="10">
        <v>35</v>
      </c>
      <c r="I29" s="10">
        <v>5</v>
      </c>
      <c r="J29" s="10">
        <v>7</v>
      </c>
      <c r="K29" s="10">
        <v>9</v>
      </c>
      <c r="L29" s="10">
        <v>9</v>
      </c>
      <c r="M29" s="10">
        <v>0</v>
      </c>
      <c r="N29" s="164">
        <v>5</v>
      </c>
      <c r="O29" s="174">
        <v>35</v>
      </c>
      <c r="P29" s="169">
        <f t="shared" si="1"/>
        <v>1</v>
      </c>
      <c r="Q29" s="104"/>
      <c r="R29" s="109">
        <f t="shared" si="2"/>
        <v>0</v>
      </c>
    </row>
    <row r="30" spans="1:18" ht="39.75" customHeight="1">
      <c r="A30" s="33">
        <f t="shared" si="3"/>
        <v>25</v>
      </c>
      <c r="B30" s="33" t="s">
        <v>378</v>
      </c>
      <c r="C30" s="11">
        <v>42982</v>
      </c>
      <c r="D30" s="10">
        <v>205.097</v>
      </c>
      <c r="E30" s="10">
        <v>2</v>
      </c>
      <c r="F30" s="10">
        <v>5</v>
      </c>
      <c r="G30" s="10">
        <v>5</v>
      </c>
      <c r="H30" s="10">
        <v>87</v>
      </c>
      <c r="I30" s="10">
        <v>17</v>
      </c>
      <c r="J30" s="10">
        <v>14</v>
      </c>
      <c r="K30" s="10">
        <v>28</v>
      </c>
      <c r="L30" s="10">
        <v>28</v>
      </c>
      <c r="M30" s="10">
        <v>0</v>
      </c>
      <c r="N30" s="164">
        <v>0</v>
      </c>
      <c r="O30" s="174">
        <v>140</v>
      </c>
      <c r="P30" s="169">
        <f t="shared" si="1"/>
        <v>7</v>
      </c>
      <c r="Q30" s="104"/>
      <c r="R30" s="109">
        <f t="shared" si="2"/>
        <v>0</v>
      </c>
    </row>
    <row r="31" spans="1:18" ht="39.75" customHeight="1">
      <c r="A31" s="33">
        <f t="shared" si="3"/>
        <v>26</v>
      </c>
      <c r="B31" s="192" t="s">
        <v>137</v>
      </c>
      <c r="C31" s="12" t="s">
        <v>138</v>
      </c>
      <c r="D31" s="10">
        <v>351.3</v>
      </c>
      <c r="E31" s="10">
        <v>3</v>
      </c>
      <c r="F31" s="10">
        <v>9</v>
      </c>
      <c r="G31" s="10">
        <v>8</v>
      </c>
      <c r="H31" s="10">
        <v>67</v>
      </c>
      <c r="I31" s="10">
        <v>23</v>
      </c>
      <c r="J31" s="10">
        <v>14</v>
      </c>
      <c r="K31" s="10">
        <v>15</v>
      </c>
      <c r="L31" s="10">
        <v>15</v>
      </c>
      <c r="M31" s="10">
        <v>0</v>
      </c>
      <c r="N31" s="164">
        <v>0</v>
      </c>
      <c r="O31" s="174">
        <v>80</v>
      </c>
      <c r="P31" s="169">
        <f t="shared" si="1"/>
        <v>4</v>
      </c>
      <c r="Q31" s="104"/>
      <c r="R31" s="109">
        <f t="shared" si="2"/>
        <v>0</v>
      </c>
    </row>
    <row r="32" spans="1:18" ht="39.75" customHeight="1">
      <c r="A32" s="33">
        <f t="shared" si="3"/>
        <v>27</v>
      </c>
      <c r="B32" s="33" t="s">
        <v>36</v>
      </c>
      <c r="C32" s="57" t="s">
        <v>348</v>
      </c>
      <c r="D32" s="10">
        <v>124.78</v>
      </c>
      <c r="E32" s="10"/>
      <c r="F32" s="10"/>
      <c r="G32" s="10"/>
      <c r="H32" s="10"/>
      <c r="I32" s="10"/>
      <c r="J32" s="10"/>
      <c r="K32" s="10"/>
      <c r="L32" s="10"/>
      <c r="M32" s="10"/>
      <c r="N32" s="164"/>
      <c r="O32" s="174"/>
      <c r="P32" s="169">
        <f t="shared" si="1"/>
        <v>0</v>
      </c>
      <c r="Q32" s="104"/>
      <c r="R32" s="109">
        <f t="shared" si="2"/>
        <v>0</v>
      </c>
    </row>
    <row r="33" spans="1:18" ht="39.75" customHeight="1">
      <c r="A33" s="33">
        <f t="shared" si="3"/>
        <v>28</v>
      </c>
      <c r="B33" s="192" t="s">
        <v>151</v>
      </c>
      <c r="C33" s="11" t="s">
        <v>152</v>
      </c>
      <c r="D33" s="10">
        <v>320</v>
      </c>
      <c r="E33" s="10">
        <v>3</v>
      </c>
      <c r="F33" s="10">
        <v>9</v>
      </c>
      <c r="G33" s="10">
        <v>8</v>
      </c>
      <c r="H33" s="10">
        <v>62</v>
      </c>
      <c r="I33" s="10">
        <v>10</v>
      </c>
      <c r="J33" s="10">
        <v>14</v>
      </c>
      <c r="K33" s="10">
        <v>16</v>
      </c>
      <c r="L33" s="10">
        <v>16</v>
      </c>
      <c r="M33" s="10">
        <v>1</v>
      </c>
      <c r="N33" s="164">
        <v>5</v>
      </c>
      <c r="O33" s="174">
        <v>70</v>
      </c>
      <c r="P33" s="169">
        <f t="shared" si="1"/>
        <v>3</v>
      </c>
      <c r="Q33" s="104"/>
      <c r="R33" s="109">
        <f t="shared" si="2"/>
        <v>0</v>
      </c>
    </row>
    <row r="34" spans="1:18" ht="39.75" customHeight="1">
      <c r="A34" s="33">
        <f t="shared" si="3"/>
        <v>29</v>
      </c>
      <c r="B34" s="192" t="s">
        <v>135</v>
      </c>
      <c r="C34" s="11">
        <v>43003</v>
      </c>
      <c r="D34" s="10">
        <v>79.45</v>
      </c>
      <c r="E34" s="10">
        <v>1</v>
      </c>
      <c r="F34" s="10">
        <v>3.5</v>
      </c>
      <c r="G34" s="10">
        <v>3</v>
      </c>
      <c r="H34" s="10">
        <v>28</v>
      </c>
      <c r="I34" s="10">
        <v>4</v>
      </c>
      <c r="J34" s="10">
        <v>9</v>
      </c>
      <c r="K34" s="10">
        <v>6</v>
      </c>
      <c r="L34" s="10">
        <v>6</v>
      </c>
      <c r="M34" s="10">
        <v>0</v>
      </c>
      <c r="N34" s="164">
        <v>3</v>
      </c>
      <c r="O34" s="174">
        <v>30</v>
      </c>
      <c r="P34" s="169">
        <f t="shared" si="1"/>
        <v>1</v>
      </c>
      <c r="Q34" s="104"/>
      <c r="R34" s="109">
        <f t="shared" si="2"/>
        <v>0</v>
      </c>
    </row>
    <row r="35" spans="1:18" ht="39.75" customHeight="1">
      <c r="A35" s="33">
        <f t="shared" si="3"/>
        <v>30</v>
      </c>
      <c r="B35" s="192" t="s">
        <v>134</v>
      </c>
      <c r="C35" s="11">
        <v>43006</v>
      </c>
      <c r="D35" s="10">
        <v>51.25</v>
      </c>
      <c r="E35" s="10">
        <v>1</v>
      </c>
      <c r="F35" s="10">
        <v>4.2</v>
      </c>
      <c r="G35" s="10">
        <v>4</v>
      </c>
      <c r="H35" s="10">
        <v>28</v>
      </c>
      <c r="I35" s="10">
        <v>7</v>
      </c>
      <c r="J35" s="10">
        <v>8</v>
      </c>
      <c r="K35" s="10">
        <v>6</v>
      </c>
      <c r="L35" s="10">
        <v>6</v>
      </c>
      <c r="M35" s="10">
        <v>0</v>
      </c>
      <c r="N35" s="164">
        <v>1</v>
      </c>
      <c r="O35" s="174">
        <v>30</v>
      </c>
      <c r="P35" s="169">
        <f t="shared" si="1"/>
        <v>1</v>
      </c>
      <c r="Q35" s="104"/>
      <c r="R35" s="109">
        <f t="shared" si="2"/>
        <v>0</v>
      </c>
    </row>
    <row r="36" spans="1:18" ht="39.75" customHeight="1">
      <c r="A36" s="33">
        <f t="shared" si="3"/>
        <v>31</v>
      </c>
      <c r="B36" s="192" t="s">
        <v>130</v>
      </c>
      <c r="C36" s="57" t="s">
        <v>348</v>
      </c>
      <c r="D36" s="10">
        <v>207</v>
      </c>
      <c r="E36" s="10"/>
      <c r="F36" s="10"/>
      <c r="G36" s="10"/>
      <c r="H36" s="10"/>
      <c r="I36" s="10"/>
      <c r="J36" s="10"/>
      <c r="K36" s="10"/>
      <c r="L36" s="10"/>
      <c r="M36" s="10"/>
      <c r="N36" s="164"/>
      <c r="O36" s="174"/>
      <c r="P36" s="169">
        <f t="shared" si="1"/>
        <v>0</v>
      </c>
      <c r="Q36" s="104"/>
      <c r="R36" s="109">
        <f t="shared" si="2"/>
        <v>0</v>
      </c>
    </row>
    <row r="37" spans="1:18" ht="39.75" customHeight="1">
      <c r="A37" s="33">
        <f t="shared" si="3"/>
        <v>32</v>
      </c>
      <c r="B37" s="192" t="s">
        <v>38</v>
      </c>
      <c r="C37" s="57" t="s">
        <v>348</v>
      </c>
      <c r="D37" s="10">
        <v>166.5</v>
      </c>
      <c r="E37" s="10"/>
      <c r="F37" s="10"/>
      <c r="G37" s="10"/>
      <c r="H37" s="10"/>
      <c r="I37" s="10"/>
      <c r="J37" s="10"/>
      <c r="K37" s="10"/>
      <c r="L37" s="10"/>
      <c r="M37" s="10"/>
      <c r="N37" s="164"/>
      <c r="O37" s="174"/>
      <c r="P37" s="169">
        <f t="shared" si="1"/>
        <v>0</v>
      </c>
      <c r="Q37" s="104"/>
      <c r="R37" s="109">
        <f t="shared" si="2"/>
        <v>0</v>
      </c>
    </row>
    <row r="38" spans="1:18" ht="39.75" customHeight="1">
      <c r="A38" s="33">
        <f t="shared" si="3"/>
        <v>33</v>
      </c>
      <c r="B38" s="33" t="s">
        <v>139</v>
      </c>
      <c r="C38" s="11">
        <v>42989</v>
      </c>
      <c r="D38" s="10">
        <v>148.9</v>
      </c>
      <c r="E38" s="10">
        <v>1</v>
      </c>
      <c r="F38" s="10">
        <v>1.8</v>
      </c>
      <c r="G38" s="10">
        <v>2</v>
      </c>
      <c r="H38" s="10">
        <v>21</v>
      </c>
      <c r="I38" s="10">
        <v>4</v>
      </c>
      <c r="J38" s="10">
        <v>5</v>
      </c>
      <c r="K38" s="10">
        <v>6</v>
      </c>
      <c r="L38" s="10">
        <v>6</v>
      </c>
      <c r="M38" s="10">
        <v>0</v>
      </c>
      <c r="N38" s="164">
        <v>5</v>
      </c>
      <c r="O38" s="174">
        <v>35</v>
      </c>
      <c r="P38" s="169">
        <f t="shared" si="1"/>
        <v>1</v>
      </c>
      <c r="Q38" s="104"/>
      <c r="R38" s="109">
        <f t="shared" si="2"/>
        <v>0</v>
      </c>
    </row>
    <row r="39" spans="1:18" ht="39.75" customHeight="1">
      <c r="A39" s="33">
        <f t="shared" si="3"/>
        <v>34</v>
      </c>
      <c r="B39" s="192" t="s">
        <v>143</v>
      </c>
      <c r="C39" s="11">
        <v>43001</v>
      </c>
      <c r="D39" s="10">
        <v>11.67</v>
      </c>
      <c r="E39" s="10">
        <v>1</v>
      </c>
      <c r="F39" s="10">
        <v>3</v>
      </c>
      <c r="G39" s="10">
        <v>3</v>
      </c>
      <c r="H39" s="10">
        <v>23</v>
      </c>
      <c r="I39" s="10">
        <v>4</v>
      </c>
      <c r="J39" s="10">
        <v>5</v>
      </c>
      <c r="K39" s="10">
        <v>6</v>
      </c>
      <c r="L39" s="10">
        <v>6</v>
      </c>
      <c r="M39" s="10">
        <v>0</v>
      </c>
      <c r="N39" s="164">
        <v>2</v>
      </c>
      <c r="O39" s="174">
        <v>25</v>
      </c>
      <c r="P39" s="169">
        <f t="shared" si="1"/>
        <v>1</v>
      </c>
      <c r="Q39" s="104"/>
      <c r="R39" s="109">
        <f t="shared" si="2"/>
        <v>0</v>
      </c>
    </row>
    <row r="40" spans="1:18" ht="39.75" customHeight="1">
      <c r="A40" s="33">
        <f t="shared" si="3"/>
        <v>35</v>
      </c>
      <c r="B40" s="192" t="s">
        <v>148</v>
      </c>
      <c r="C40" s="11">
        <v>42997</v>
      </c>
      <c r="D40" s="10">
        <v>38.7</v>
      </c>
      <c r="E40" s="10">
        <v>1</v>
      </c>
      <c r="F40" s="10">
        <v>3</v>
      </c>
      <c r="G40" s="10">
        <v>3</v>
      </c>
      <c r="H40" s="10">
        <v>13</v>
      </c>
      <c r="I40" s="10">
        <v>12</v>
      </c>
      <c r="J40" s="10">
        <v>0</v>
      </c>
      <c r="K40" s="10">
        <v>0</v>
      </c>
      <c r="L40" s="10">
        <v>0</v>
      </c>
      <c r="M40" s="10">
        <v>0</v>
      </c>
      <c r="N40" s="164">
        <v>1</v>
      </c>
      <c r="O40" s="174">
        <v>30</v>
      </c>
      <c r="P40" s="169">
        <f t="shared" si="1"/>
        <v>1</v>
      </c>
      <c r="Q40" s="104"/>
      <c r="R40" s="109"/>
    </row>
    <row r="41" spans="1:18" ht="39.75" customHeight="1">
      <c r="A41" s="33">
        <f t="shared" si="3"/>
        <v>36</v>
      </c>
      <c r="B41" s="192" t="s">
        <v>149</v>
      </c>
      <c r="C41" s="11">
        <v>42998</v>
      </c>
      <c r="D41" s="10">
        <v>33.04</v>
      </c>
      <c r="E41" s="10">
        <v>1</v>
      </c>
      <c r="F41" s="10">
        <v>2.4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64">
        <v>0</v>
      </c>
      <c r="O41" s="174">
        <v>0</v>
      </c>
      <c r="P41" s="169">
        <f t="shared" si="1"/>
        <v>0</v>
      </c>
      <c r="Q41" s="104"/>
      <c r="R41" s="109"/>
    </row>
    <row r="42" spans="1:18" ht="39.75" customHeight="1">
      <c r="A42" s="33">
        <f t="shared" si="3"/>
        <v>37</v>
      </c>
      <c r="B42" s="192" t="s">
        <v>153</v>
      </c>
      <c r="C42" s="11">
        <v>42974</v>
      </c>
      <c r="D42" s="10">
        <v>45.22</v>
      </c>
      <c r="E42" s="10">
        <v>1</v>
      </c>
      <c r="F42" s="10">
        <v>3</v>
      </c>
      <c r="G42" s="10">
        <v>4</v>
      </c>
      <c r="H42" s="10">
        <v>37</v>
      </c>
      <c r="I42" s="10">
        <v>8</v>
      </c>
      <c r="J42" s="10">
        <v>7</v>
      </c>
      <c r="K42" s="10">
        <v>10</v>
      </c>
      <c r="L42" s="10">
        <v>10</v>
      </c>
      <c r="M42" s="10">
        <v>0</v>
      </c>
      <c r="N42" s="164">
        <v>2</v>
      </c>
      <c r="O42" s="174">
        <v>40</v>
      </c>
      <c r="P42" s="169">
        <f t="shared" si="1"/>
        <v>2</v>
      </c>
      <c r="Q42" s="104"/>
      <c r="R42" s="109"/>
    </row>
    <row r="43" spans="1:18" ht="39.75" customHeight="1">
      <c r="A43" s="33">
        <f t="shared" si="3"/>
        <v>38</v>
      </c>
      <c r="B43" s="192" t="s">
        <v>150</v>
      </c>
      <c r="C43" s="13">
        <v>42935</v>
      </c>
      <c r="D43" s="10">
        <v>84.64</v>
      </c>
      <c r="E43" s="10">
        <v>1</v>
      </c>
      <c r="F43" s="10">
        <v>3</v>
      </c>
      <c r="G43" s="10">
        <v>3</v>
      </c>
      <c r="H43" s="10">
        <v>22</v>
      </c>
      <c r="I43" s="10">
        <v>7</v>
      </c>
      <c r="J43" s="10">
        <v>1</v>
      </c>
      <c r="K43" s="10">
        <v>7</v>
      </c>
      <c r="L43" s="10">
        <v>7</v>
      </c>
      <c r="M43" s="10">
        <v>0</v>
      </c>
      <c r="N43" s="164">
        <v>0</v>
      </c>
      <c r="O43" s="174">
        <v>22</v>
      </c>
      <c r="P43" s="169">
        <f>ROUNDDOWN((O43*0.05),0)</f>
        <v>1</v>
      </c>
      <c r="Q43" s="104"/>
      <c r="R43" s="109">
        <f t="shared" si="2"/>
        <v>0</v>
      </c>
    </row>
    <row r="44" spans="1:18" ht="39.75" customHeight="1">
      <c r="A44" s="33">
        <f t="shared" si="3"/>
        <v>39</v>
      </c>
      <c r="B44" s="64" t="s">
        <v>322</v>
      </c>
      <c r="C44" s="12" t="s">
        <v>140</v>
      </c>
      <c r="D44" s="10">
        <v>252.3</v>
      </c>
      <c r="E44" s="10">
        <v>2</v>
      </c>
      <c r="F44" s="10">
        <v>5.5</v>
      </c>
      <c r="G44" s="10">
        <v>7</v>
      </c>
      <c r="H44" s="10">
        <v>49</v>
      </c>
      <c r="I44" s="10">
        <v>9</v>
      </c>
      <c r="J44" s="10">
        <v>9</v>
      </c>
      <c r="K44" s="10">
        <v>15</v>
      </c>
      <c r="L44" s="10">
        <v>15</v>
      </c>
      <c r="M44" s="10">
        <v>1</v>
      </c>
      <c r="N44" s="164">
        <v>5</v>
      </c>
      <c r="O44" s="174">
        <v>50</v>
      </c>
      <c r="P44" s="169">
        <v>0</v>
      </c>
      <c r="Q44" s="104"/>
      <c r="R44" s="109">
        <f t="shared" si="2"/>
        <v>0</v>
      </c>
    </row>
    <row r="45" spans="1:18" ht="39.75" customHeight="1">
      <c r="A45" s="33">
        <f t="shared" si="3"/>
        <v>40</v>
      </c>
      <c r="B45" s="64" t="s">
        <v>323</v>
      </c>
      <c r="C45" s="47" t="s">
        <v>349</v>
      </c>
      <c r="D45" s="10">
        <v>41.655</v>
      </c>
      <c r="E45" s="10"/>
      <c r="F45" s="10"/>
      <c r="G45" s="10"/>
      <c r="H45" s="10"/>
      <c r="I45" s="10"/>
      <c r="J45" s="10"/>
      <c r="K45" s="10"/>
      <c r="L45" s="10"/>
      <c r="M45" s="10"/>
      <c r="N45" s="164"/>
      <c r="O45" s="174"/>
      <c r="P45" s="169">
        <f>ROUNDDOWN((O45*0.05),0)</f>
        <v>0</v>
      </c>
      <c r="Q45" s="104"/>
      <c r="R45" s="109">
        <f t="shared" si="2"/>
        <v>0</v>
      </c>
    </row>
    <row r="46" spans="1:18" ht="39.75" customHeight="1">
      <c r="A46" s="33">
        <f t="shared" si="3"/>
        <v>41</v>
      </c>
      <c r="B46" s="65" t="s">
        <v>324</v>
      </c>
      <c r="C46" s="11">
        <v>42969</v>
      </c>
      <c r="D46" s="10">
        <v>72.263</v>
      </c>
      <c r="E46" s="10">
        <v>1</v>
      </c>
      <c r="F46" s="10">
        <v>3.5</v>
      </c>
      <c r="G46" s="10">
        <v>1</v>
      </c>
      <c r="H46" s="10">
        <v>12</v>
      </c>
      <c r="I46" s="10">
        <v>3</v>
      </c>
      <c r="J46" s="10">
        <v>1</v>
      </c>
      <c r="K46" s="10">
        <v>4</v>
      </c>
      <c r="L46" s="10">
        <v>4</v>
      </c>
      <c r="M46" s="10">
        <v>0</v>
      </c>
      <c r="N46" s="164">
        <v>0</v>
      </c>
      <c r="O46" s="174">
        <v>20</v>
      </c>
      <c r="P46" s="169">
        <v>0</v>
      </c>
      <c r="Q46" s="104"/>
      <c r="R46" s="109">
        <f t="shared" si="2"/>
        <v>0</v>
      </c>
    </row>
    <row r="47" spans="1:18" ht="39.75" customHeight="1">
      <c r="A47" s="33">
        <f t="shared" si="3"/>
        <v>42</v>
      </c>
      <c r="B47" s="33" t="s">
        <v>41</v>
      </c>
      <c r="C47" s="69" t="s">
        <v>358</v>
      </c>
      <c r="D47" s="10">
        <v>55.213</v>
      </c>
      <c r="E47" s="10"/>
      <c r="F47" s="10"/>
      <c r="G47" s="10"/>
      <c r="H47" s="10"/>
      <c r="I47" s="10"/>
      <c r="J47" s="10"/>
      <c r="K47" s="10"/>
      <c r="L47" s="10"/>
      <c r="M47" s="10"/>
      <c r="N47" s="164"/>
      <c r="O47" s="174"/>
      <c r="P47" s="169">
        <f>ROUNDDOWN((O47*0.05),0)</f>
        <v>0</v>
      </c>
      <c r="Q47" s="104"/>
      <c r="R47" s="109">
        <f t="shared" si="2"/>
        <v>0</v>
      </c>
    </row>
    <row r="48" spans="1:18" ht="39.75" customHeight="1">
      <c r="A48" s="33">
        <f t="shared" si="3"/>
        <v>43</v>
      </c>
      <c r="B48" s="33" t="s">
        <v>42</v>
      </c>
      <c r="C48" s="12" t="s">
        <v>145</v>
      </c>
      <c r="D48" s="10">
        <v>173.413</v>
      </c>
      <c r="E48" s="10">
        <v>2</v>
      </c>
      <c r="F48" s="10">
        <v>4.8</v>
      </c>
      <c r="G48" s="10">
        <v>4</v>
      </c>
      <c r="H48" s="10">
        <v>56</v>
      </c>
      <c r="I48" s="10">
        <v>15</v>
      </c>
      <c r="J48" s="10">
        <v>11</v>
      </c>
      <c r="K48" s="10">
        <v>15</v>
      </c>
      <c r="L48" s="10">
        <v>15</v>
      </c>
      <c r="M48" s="10">
        <v>0</v>
      </c>
      <c r="N48" s="164">
        <v>0</v>
      </c>
      <c r="O48" s="174">
        <v>200</v>
      </c>
      <c r="P48" s="169">
        <f>ROUNDDOWN((O48*0.05),0)</f>
        <v>10</v>
      </c>
      <c r="Q48" s="104"/>
      <c r="R48" s="109">
        <f t="shared" si="2"/>
        <v>0</v>
      </c>
    </row>
    <row r="49" spans="1:18" ht="39.75" customHeight="1" thickBot="1">
      <c r="A49" s="77">
        <f t="shared" si="3"/>
        <v>44</v>
      </c>
      <c r="B49" s="77" t="s">
        <v>43</v>
      </c>
      <c r="C49" s="47" t="s">
        <v>349</v>
      </c>
      <c r="D49" s="17">
        <v>38.188</v>
      </c>
      <c r="E49" s="17"/>
      <c r="F49" s="17"/>
      <c r="G49" s="17"/>
      <c r="H49" s="17"/>
      <c r="I49" s="17"/>
      <c r="J49" s="17"/>
      <c r="K49" s="17"/>
      <c r="L49" s="17"/>
      <c r="M49" s="17"/>
      <c r="N49" s="165"/>
      <c r="O49" s="186"/>
      <c r="P49" s="170">
        <f>ROUNDDOWN((O49*0.05),0)</f>
        <v>0</v>
      </c>
      <c r="Q49" s="105"/>
      <c r="R49" s="110">
        <f t="shared" si="2"/>
        <v>0</v>
      </c>
    </row>
    <row r="50" spans="1:18" ht="39.75" customHeight="1" thickBot="1">
      <c r="A50" s="66"/>
      <c r="B50" s="101" t="s">
        <v>255</v>
      </c>
      <c r="C50" s="98"/>
      <c r="D50" s="31">
        <v>1918.73</v>
      </c>
      <c r="E50" s="31">
        <f aca="true" t="shared" si="4" ref="E50:R50">SUM(E51:E52)</f>
        <v>4</v>
      </c>
      <c r="F50" s="31">
        <f t="shared" si="4"/>
        <v>11</v>
      </c>
      <c r="G50" s="31">
        <f t="shared" si="4"/>
        <v>11</v>
      </c>
      <c r="H50" s="31">
        <f t="shared" si="4"/>
        <v>80</v>
      </c>
      <c r="I50" s="31">
        <f t="shared" si="4"/>
        <v>15</v>
      </c>
      <c r="J50" s="31">
        <f t="shared" si="4"/>
        <v>11</v>
      </c>
      <c r="K50" s="31">
        <f t="shared" si="4"/>
        <v>23</v>
      </c>
      <c r="L50" s="31">
        <f t="shared" si="4"/>
        <v>23</v>
      </c>
      <c r="M50" s="31">
        <f t="shared" si="4"/>
        <v>0</v>
      </c>
      <c r="N50" s="176">
        <f t="shared" si="4"/>
        <v>6</v>
      </c>
      <c r="O50" s="178">
        <f t="shared" si="4"/>
        <v>176</v>
      </c>
      <c r="P50" s="179">
        <f t="shared" si="4"/>
        <v>8</v>
      </c>
      <c r="Q50" s="106">
        <f t="shared" si="4"/>
        <v>0</v>
      </c>
      <c r="R50" s="106">
        <f t="shared" si="4"/>
        <v>0</v>
      </c>
    </row>
    <row r="51" spans="1:18" ht="39.75" customHeight="1">
      <c r="A51" s="39">
        <f>A49+1</f>
        <v>45</v>
      </c>
      <c r="B51" s="39" t="s">
        <v>44</v>
      </c>
      <c r="C51" s="15">
        <v>42987</v>
      </c>
      <c r="D51" s="38">
        <v>1679</v>
      </c>
      <c r="E51" s="38">
        <v>1</v>
      </c>
      <c r="F51" s="38">
        <v>2.5</v>
      </c>
      <c r="G51" s="38">
        <v>1</v>
      </c>
      <c r="H51" s="38">
        <v>12</v>
      </c>
      <c r="I51" s="38">
        <v>4</v>
      </c>
      <c r="J51" s="38">
        <v>2</v>
      </c>
      <c r="K51" s="38">
        <v>2</v>
      </c>
      <c r="L51" s="38">
        <v>2</v>
      </c>
      <c r="M51" s="38">
        <v>0</v>
      </c>
      <c r="N51" s="163">
        <v>0</v>
      </c>
      <c r="O51" s="185">
        <v>96</v>
      </c>
      <c r="P51" s="168">
        <f>ROUNDDOWN((O51*0.05),0)</f>
        <v>4</v>
      </c>
      <c r="Q51" s="107"/>
      <c r="R51" s="108">
        <f>IF(Q51&lt;P51,Q51,P51)</f>
        <v>0</v>
      </c>
    </row>
    <row r="52" spans="1:18" ht="39.75" customHeight="1" thickBot="1">
      <c r="A52" s="77">
        <f>A51+1</f>
        <v>46</v>
      </c>
      <c r="B52" s="205" t="s">
        <v>45</v>
      </c>
      <c r="C52" s="20" t="s">
        <v>142</v>
      </c>
      <c r="D52" s="17">
        <v>239.73</v>
      </c>
      <c r="E52" s="17">
        <v>3</v>
      </c>
      <c r="F52" s="17">
        <v>8.5</v>
      </c>
      <c r="G52" s="17">
        <v>10</v>
      </c>
      <c r="H52" s="17">
        <v>68</v>
      </c>
      <c r="I52" s="17">
        <v>11</v>
      </c>
      <c r="J52" s="17">
        <v>9</v>
      </c>
      <c r="K52" s="17">
        <v>21</v>
      </c>
      <c r="L52" s="17">
        <v>21</v>
      </c>
      <c r="M52" s="17">
        <v>0</v>
      </c>
      <c r="N52" s="165">
        <v>6</v>
      </c>
      <c r="O52" s="186">
        <v>80</v>
      </c>
      <c r="P52" s="170">
        <f>ROUNDDOWN((O52*0.05),0)</f>
        <v>4</v>
      </c>
      <c r="Q52" s="105"/>
      <c r="R52" s="110">
        <f>IF(Q52&lt;P52,Q52,P52)</f>
        <v>0</v>
      </c>
    </row>
    <row r="53" spans="1:18" ht="39.75" customHeight="1" thickBot="1">
      <c r="A53" s="66"/>
      <c r="B53" s="101" t="s">
        <v>46</v>
      </c>
      <c r="C53" s="98"/>
      <c r="D53" s="31">
        <v>6034.835</v>
      </c>
      <c r="E53" s="31">
        <f aca="true" t="shared" si="5" ref="E53:R53">SUM(E54:E64)</f>
        <v>14</v>
      </c>
      <c r="F53" s="31">
        <f t="shared" si="5"/>
        <v>35.6</v>
      </c>
      <c r="G53" s="31">
        <f t="shared" si="5"/>
        <v>41</v>
      </c>
      <c r="H53" s="31">
        <f t="shared" si="5"/>
        <v>516</v>
      </c>
      <c r="I53" s="31">
        <f t="shared" si="5"/>
        <v>177</v>
      </c>
      <c r="J53" s="31">
        <f t="shared" si="5"/>
        <v>53</v>
      </c>
      <c r="K53" s="31">
        <f t="shared" si="5"/>
        <v>111</v>
      </c>
      <c r="L53" s="31">
        <f t="shared" si="5"/>
        <v>111</v>
      </c>
      <c r="M53" s="31">
        <f t="shared" si="5"/>
        <v>1</v>
      </c>
      <c r="N53" s="176">
        <f t="shared" si="5"/>
        <v>2</v>
      </c>
      <c r="O53" s="178">
        <f t="shared" si="5"/>
        <v>641</v>
      </c>
      <c r="P53" s="179">
        <f t="shared" si="5"/>
        <v>31</v>
      </c>
      <c r="Q53" s="106">
        <f t="shared" si="5"/>
        <v>0</v>
      </c>
      <c r="R53" s="106">
        <f t="shared" si="5"/>
        <v>0</v>
      </c>
    </row>
    <row r="54" spans="1:18" ht="39.75" customHeight="1">
      <c r="A54" s="39">
        <f>A52+1</f>
        <v>47</v>
      </c>
      <c r="B54" s="100" t="s">
        <v>379</v>
      </c>
      <c r="C54" s="15" t="s">
        <v>159</v>
      </c>
      <c r="D54" s="38">
        <v>309.7</v>
      </c>
      <c r="E54" s="38">
        <v>3</v>
      </c>
      <c r="F54" s="38">
        <v>7.5</v>
      </c>
      <c r="G54" s="38">
        <v>8</v>
      </c>
      <c r="H54" s="38">
        <v>126</v>
      </c>
      <c r="I54" s="38">
        <v>25</v>
      </c>
      <c r="J54" s="38">
        <v>25</v>
      </c>
      <c r="K54" s="38">
        <v>38</v>
      </c>
      <c r="L54" s="38">
        <v>38</v>
      </c>
      <c r="M54" s="38">
        <v>0</v>
      </c>
      <c r="N54" s="163">
        <v>0</v>
      </c>
      <c r="O54" s="185">
        <v>126</v>
      </c>
      <c r="P54" s="168">
        <f aca="true" t="shared" si="6" ref="P54:P64">ROUNDDOWN((O54*0.05),0)</f>
        <v>6</v>
      </c>
      <c r="Q54" s="107"/>
      <c r="R54" s="108">
        <f aca="true" t="shared" si="7" ref="R54:R64">IF(Q54&lt;P54,Q54,P54)</f>
        <v>0</v>
      </c>
    </row>
    <row r="55" spans="1:18" ht="39.75" customHeight="1">
      <c r="A55" s="33">
        <f aca="true" t="shared" si="8" ref="A55:A64">A54+1</f>
        <v>48</v>
      </c>
      <c r="B55" s="33" t="s">
        <v>48</v>
      </c>
      <c r="C55" s="69" t="s">
        <v>358</v>
      </c>
      <c r="D55" s="10">
        <v>246.336</v>
      </c>
      <c r="E55" s="10"/>
      <c r="F55" s="10"/>
      <c r="G55" s="10"/>
      <c r="H55" s="10"/>
      <c r="I55" s="10"/>
      <c r="J55" s="10"/>
      <c r="K55" s="10"/>
      <c r="L55" s="10"/>
      <c r="M55" s="10"/>
      <c r="N55" s="164"/>
      <c r="O55" s="174"/>
      <c r="P55" s="169">
        <f t="shared" si="6"/>
        <v>0</v>
      </c>
      <c r="Q55" s="104"/>
      <c r="R55" s="109">
        <f t="shared" si="7"/>
        <v>0</v>
      </c>
    </row>
    <row r="56" spans="1:18" ht="39.75" customHeight="1">
      <c r="A56" s="33">
        <f t="shared" si="8"/>
        <v>49</v>
      </c>
      <c r="B56" s="33" t="s">
        <v>49</v>
      </c>
      <c r="C56" s="69" t="s">
        <v>358</v>
      </c>
      <c r="D56" s="10">
        <v>1221.2</v>
      </c>
      <c r="E56" s="10"/>
      <c r="F56" s="10"/>
      <c r="G56" s="10"/>
      <c r="H56" s="10"/>
      <c r="I56" s="10"/>
      <c r="J56" s="10"/>
      <c r="K56" s="10"/>
      <c r="L56" s="10"/>
      <c r="M56" s="10"/>
      <c r="N56" s="164"/>
      <c r="O56" s="174"/>
      <c r="P56" s="169">
        <f t="shared" si="6"/>
        <v>0</v>
      </c>
      <c r="Q56" s="104"/>
      <c r="R56" s="109">
        <f t="shared" si="7"/>
        <v>0</v>
      </c>
    </row>
    <row r="57" spans="1:18" ht="39.75" customHeight="1">
      <c r="A57" s="33">
        <f t="shared" si="8"/>
        <v>50</v>
      </c>
      <c r="B57" s="33" t="s">
        <v>50</v>
      </c>
      <c r="C57" s="12" t="s">
        <v>182</v>
      </c>
      <c r="D57" s="10">
        <v>662</v>
      </c>
      <c r="E57" s="10">
        <v>6</v>
      </c>
      <c r="F57" s="10">
        <v>15</v>
      </c>
      <c r="G57" s="10">
        <v>20</v>
      </c>
      <c r="H57" s="10">
        <v>273</v>
      </c>
      <c r="I57" s="10">
        <v>93</v>
      </c>
      <c r="J57" s="10">
        <v>19</v>
      </c>
      <c r="K57" s="10">
        <v>49</v>
      </c>
      <c r="L57" s="10">
        <v>49</v>
      </c>
      <c r="M57" s="10">
        <v>0</v>
      </c>
      <c r="N57" s="164">
        <v>2</v>
      </c>
      <c r="O57" s="174">
        <v>210</v>
      </c>
      <c r="P57" s="169">
        <f t="shared" si="6"/>
        <v>10</v>
      </c>
      <c r="Q57" s="104"/>
      <c r="R57" s="109">
        <f t="shared" si="7"/>
        <v>0</v>
      </c>
    </row>
    <row r="58" spans="1:18" ht="39.75" customHeight="1">
      <c r="A58" s="33">
        <f t="shared" si="8"/>
        <v>51</v>
      </c>
      <c r="B58" s="33" t="s">
        <v>51</v>
      </c>
      <c r="C58" s="11">
        <v>42975</v>
      </c>
      <c r="D58" s="10">
        <v>265.423</v>
      </c>
      <c r="E58" s="10">
        <v>3</v>
      </c>
      <c r="F58" s="10">
        <v>7.5</v>
      </c>
      <c r="G58" s="10">
        <v>11</v>
      </c>
      <c r="H58" s="10">
        <v>105</v>
      </c>
      <c r="I58" s="10">
        <v>57</v>
      </c>
      <c r="J58" s="10">
        <v>8</v>
      </c>
      <c r="K58" s="10">
        <v>20</v>
      </c>
      <c r="L58" s="10">
        <v>20</v>
      </c>
      <c r="M58" s="10">
        <v>0</v>
      </c>
      <c r="N58" s="164">
        <v>0</v>
      </c>
      <c r="O58" s="174">
        <v>105</v>
      </c>
      <c r="P58" s="169">
        <f t="shared" si="6"/>
        <v>5</v>
      </c>
      <c r="Q58" s="104"/>
      <c r="R58" s="109">
        <f t="shared" si="7"/>
        <v>0</v>
      </c>
    </row>
    <row r="59" spans="1:18" ht="39.75" customHeight="1">
      <c r="A59" s="33">
        <f t="shared" si="8"/>
        <v>52</v>
      </c>
      <c r="B59" s="33" t="s">
        <v>52</v>
      </c>
      <c r="C59" s="47" t="s">
        <v>349</v>
      </c>
      <c r="D59" s="10">
        <v>245.077</v>
      </c>
      <c r="E59" s="10"/>
      <c r="F59" s="10"/>
      <c r="G59" s="10"/>
      <c r="H59" s="10"/>
      <c r="I59" s="10"/>
      <c r="J59" s="10"/>
      <c r="K59" s="10"/>
      <c r="L59" s="10"/>
      <c r="M59" s="10"/>
      <c r="N59" s="164"/>
      <c r="O59" s="174"/>
      <c r="P59" s="169">
        <f t="shared" si="6"/>
        <v>0</v>
      </c>
      <c r="Q59" s="104"/>
      <c r="R59" s="109">
        <f t="shared" si="7"/>
        <v>0</v>
      </c>
    </row>
    <row r="60" spans="1:18" ht="39.75" customHeight="1">
      <c r="A60" s="33">
        <f t="shared" si="8"/>
        <v>53</v>
      </c>
      <c r="B60" s="33" t="s">
        <v>22</v>
      </c>
      <c r="C60" s="57" t="s">
        <v>348</v>
      </c>
      <c r="D60" s="10">
        <v>45.173</v>
      </c>
      <c r="E60" s="10"/>
      <c r="F60" s="10"/>
      <c r="G60" s="10"/>
      <c r="H60" s="10"/>
      <c r="I60" s="10"/>
      <c r="J60" s="10"/>
      <c r="K60" s="10"/>
      <c r="L60" s="10"/>
      <c r="M60" s="10"/>
      <c r="N60" s="164"/>
      <c r="O60" s="174"/>
      <c r="P60" s="169">
        <f t="shared" si="6"/>
        <v>0</v>
      </c>
      <c r="Q60" s="104"/>
      <c r="R60" s="109">
        <f t="shared" si="7"/>
        <v>0</v>
      </c>
    </row>
    <row r="61" spans="1:18" ht="39.75" customHeight="1">
      <c r="A61" s="33">
        <f t="shared" si="8"/>
        <v>54</v>
      </c>
      <c r="B61" s="192" t="s">
        <v>53</v>
      </c>
      <c r="C61" s="12" t="s">
        <v>144</v>
      </c>
      <c r="D61" s="10">
        <v>2181.55455</v>
      </c>
      <c r="E61" s="10">
        <v>2</v>
      </c>
      <c r="F61" s="10">
        <v>5.6</v>
      </c>
      <c r="G61" s="10">
        <v>2</v>
      </c>
      <c r="H61" s="10">
        <v>12</v>
      </c>
      <c r="I61" s="10">
        <v>2</v>
      </c>
      <c r="J61" s="10">
        <v>1</v>
      </c>
      <c r="K61" s="10">
        <v>4</v>
      </c>
      <c r="L61" s="10">
        <v>4</v>
      </c>
      <c r="M61" s="10">
        <v>1</v>
      </c>
      <c r="N61" s="164">
        <v>0</v>
      </c>
      <c r="O61" s="174">
        <v>200</v>
      </c>
      <c r="P61" s="169">
        <f t="shared" si="6"/>
        <v>10</v>
      </c>
      <c r="Q61" s="104"/>
      <c r="R61" s="109">
        <f t="shared" si="7"/>
        <v>0</v>
      </c>
    </row>
    <row r="62" spans="1:18" ht="39.75" customHeight="1">
      <c r="A62" s="34">
        <f t="shared" si="8"/>
        <v>55</v>
      </c>
      <c r="B62" s="33" t="s">
        <v>54</v>
      </c>
      <c r="C62" s="69" t="s">
        <v>358</v>
      </c>
      <c r="D62" s="10">
        <v>500.249</v>
      </c>
      <c r="E62" s="10"/>
      <c r="F62" s="10"/>
      <c r="G62" s="10"/>
      <c r="H62" s="10"/>
      <c r="I62" s="10"/>
      <c r="J62" s="10"/>
      <c r="K62" s="10"/>
      <c r="L62" s="10"/>
      <c r="M62" s="10"/>
      <c r="N62" s="164"/>
      <c r="O62" s="174"/>
      <c r="P62" s="169">
        <f t="shared" si="6"/>
        <v>0</v>
      </c>
      <c r="Q62" s="104"/>
      <c r="R62" s="109">
        <f t="shared" si="7"/>
        <v>0</v>
      </c>
    </row>
    <row r="63" spans="1:18" ht="39.75" customHeight="1">
      <c r="A63" s="34">
        <f t="shared" si="8"/>
        <v>56</v>
      </c>
      <c r="B63" s="33" t="s">
        <v>55</v>
      </c>
      <c r="C63" s="57" t="s">
        <v>348</v>
      </c>
      <c r="D63" s="10">
        <v>303.961</v>
      </c>
      <c r="E63" s="10"/>
      <c r="F63" s="10"/>
      <c r="G63" s="10"/>
      <c r="H63" s="10"/>
      <c r="I63" s="10"/>
      <c r="J63" s="10"/>
      <c r="K63" s="10"/>
      <c r="L63" s="10"/>
      <c r="M63" s="10"/>
      <c r="N63" s="164"/>
      <c r="O63" s="174"/>
      <c r="P63" s="169">
        <f t="shared" si="6"/>
        <v>0</v>
      </c>
      <c r="Q63" s="104"/>
      <c r="R63" s="109">
        <f t="shared" si="7"/>
        <v>0</v>
      </c>
    </row>
    <row r="64" spans="1:18" ht="39.75" customHeight="1" thickBot="1">
      <c r="A64" s="95">
        <f t="shared" si="8"/>
        <v>57</v>
      </c>
      <c r="B64" s="77" t="s">
        <v>56</v>
      </c>
      <c r="C64" s="57" t="s">
        <v>348</v>
      </c>
      <c r="D64" s="17">
        <v>54.16145</v>
      </c>
      <c r="E64" s="17"/>
      <c r="F64" s="17"/>
      <c r="G64" s="17"/>
      <c r="H64" s="17"/>
      <c r="I64" s="17"/>
      <c r="J64" s="17"/>
      <c r="K64" s="17"/>
      <c r="L64" s="17"/>
      <c r="M64" s="17"/>
      <c r="N64" s="165"/>
      <c r="O64" s="186"/>
      <c r="P64" s="170">
        <f t="shared" si="6"/>
        <v>0</v>
      </c>
      <c r="Q64" s="105"/>
      <c r="R64" s="110">
        <f t="shared" si="7"/>
        <v>0</v>
      </c>
    </row>
    <row r="65" spans="1:18" ht="39.75" customHeight="1" thickBot="1">
      <c r="A65" s="66"/>
      <c r="B65" s="101" t="s">
        <v>253</v>
      </c>
      <c r="C65" s="98"/>
      <c r="D65" s="31">
        <v>3547.297</v>
      </c>
      <c r="E65" s="31">
        <f aca="true" t="shared" si="9" ref="E65:R65">SUM(E66:E77)</f>
        <v>13</v>
      </c>
      <c r="F65" s="31">
        <f t="shared" si="9"/>
        <v>58.599999999999994</v>
      </c>
      <c r="G65" s="31">
        <f t="shared" si="9"/>
        <v>40</v>
      </c>
      <c r="H65" s="31">
        <f t="shared" si="9"/>
        <v>552</v>
      </c>
      <c r="I65" s="31">
        <f t="shared" si="9"/>
        <v>125</v>
      </c>
      <c r="J65" s="31">
        <f t="shared" si="9"/>
        <v>87</v>
      </c>
      <c r="K65" s="31">
        <f t="shared" si="9"/>
        <v>164</v>
      </c>
      <c r="L65" s="31">
        <f t="shared" si="9"/>
        <v>164</v>
      </c>
      <c r="M65" s="31">
        <f t="shared" si="9"/>
        <v>2</v>
      </c>
      <c r="N65" s="176">
        <f t="shared" si="9"/>
        <v>10</v>
      </c>
      <c r="O65" s="178">
        <f t="shared" si="9"/>
        <v>957</v>
      </c>
      <c r="P65" s="179">
        <f t="shared" si="9"/>
        <v>46</v>
      </c>
      <c r="Q65" s="106">
        <f t="shared" si="9"/>
        <v>0</v>
      </c>
      <c r="R65" s="106">
        <f t="shared" si="9"/>
        <v>0</v>
      </c>
    </row>
    <row r="66" spans="1:18" ht="39.75" customHeight="1">
      <c r="A66" s="39">
        <f>A64+1</f>
        <v>58</v>
      </c>
      <c r="B66" s="39" t="s">
        <v>9</v>
      </c>
      <c r="C66" s="57" t="s">
        <v>348</v>
      </c>
      <c r="D66" s="38">
        <v>37</v>
      </c>
      <c r="E66" s="38"/>
      <c r="F66" s="38"/>
      <c r="G66" s="38"/>
      <c r="H66" s="38"/>
      <c r="I66" s="38"/>
      <c r="J66" s="38"/>
      <c r="K66" s="38"/>
      <c r="L66" s="38"/>
      <c r="M66" s="38"/>
      <c r="N66" s="163"/>
      <c r="O66" s="185"/>
      <c r="P66" s="168">
        <f aca="true" t="shared" si="10" ref="P66:P78">ROUNDDOWN((O66*0.05),0)</f>
        <v>0</v>
      </c>
      <c r="Q66" s="107"/>
      <c r="R66" s="108">
        <f aca="true" t="shared" si="11" ref="R66:R78">IF(Q66&lt;P66,Q66,P66)</f>
        <v>0</v>
      </c>
    </row>
    <row r="67" spans="1:18" ht="39.75" customHeight="1">
      <c r="A67" s="33">
        <f aca="true" t="shared" si="12" ref="A67:A78">A66+1</f>
        <v>59</v>
      </c>
      <c r="B67" s="33" t="s">
        <v>57</v>
      </c>
      <c r="C67" s="47" t="s">
        <v>349</v>
      </c>
      <c r="D67" s="10">
        <v>46.194</v>
      </c>
      <c r="E67" s="10"/>
      <c r="F67" s="10"/>
      <c r="G67" s="10"/>
      <c r="H67" s="10"/>
      <c r="I67" s="10"/>
      <c r="J67" s="10"/>
      <c r="K67" s="10"/>
      <c r="L67" s="10"/>
      <c r="M67" s="10"/>
      <c r="N67" s="164"/>
      <c r="O67" s="174"/>
      <c r="P67" s="169">
        <f t="shared" si="10"/>
        <v>0</v>
      </c>
      <c r="Q67" s="104"/>
      <c r="R67" s="109">
        <f t="shared" si="11"/>
        <v>0</v>
      </c>
    </row>
    <row r="68" spans="1:18" ht="39.75" customHeight="1">
      <c r="A68" s="33">
        <f t="shared" si="12"/>
        <v>60</v>
      </c>
      <c r="B68" s="33" t="s">
        <v>58</v>
      </c>
      <c r="C68" s="12" t="s">
        <v>179</v>
      </c>
      <c r="D68" s="10">
        <v>338.165</v>
      </c>
      <c r="E68" s="10">
        <v>1</v>
      </c>
      <c r="F68" s="10">
        <v>27.5</v>
      </c>
      <c r="G68" s="10">
        <v>1</v>
      </c>
      <c r="H68" s="10">
        <v>12</v>
      </c>
      <c r="I68" s="10">
        <v>2</v>
      </c>
      <c r="J68" s="10">
        <v>3</v>
      </c>
      <c r="K68" s="10">
        <v>1</v>
      </c>
      <c r="L68" s="10">
        <v>1</v>
      </c>
      <c r="M68" s="10">
        <v>1</v>
      </c>
      <c r="N68" s="164">
        <v>4</v>
      </c>
      <c r="O68" s="174">
        <v>70</v>
      </c>
      <c r="P68" s="169">
        <f t="shared" si="10"/>
        <v>3</v>
      </c>
      <c r="Q68" s="104"/>
      <c r="R68" s="109">
        <f t="shared" si="11"/>
        <v>0</v>
      </c>
    </row>
    <row r="69" spans="1:18" ht="39.75" customHeight="1">
      <c r="A69" s="33">
        <f t="shared" si="12"/>
        <v>61</v>
      </c>
      <c r="B69" s="33" t="s">
        <v>59</v>
      </c>
      <c r="C69" s="12" t="s">
        <v>178</v>
      </c>
      <c r="D69" s="10">
        <v>622.984</v>
      </c>
      <c r="E69" s="10">
        <v>1</v>
      </c>
      <c r="F69" s="10">
        <v>2.5</v>
      </c>
      <c r="G69" s="10">
        <v>1</v>
      </c>
      <c r="H69" s="10">
        <v>8</v>
      </c>
      <c r="I69" s="10">
        <v>1</v>
      </c>
      <c r="J69" s="10">
        <v>2</v>
      </c>
      <c r="K69" s="10">
        <v>1</v>
      </c>
      <c r="L69" s="10">
        <v>1</v>
      </c>
      <c r="M69" s="10">
        <v>1</v>
      </c>
      <c r="N69" s="164">
        <v>2</v>
      </c>
      <c r="O69" s="174">
        <v>62</v>
      </c>
      <c r="P69" s="169">
        <f t="shared" si="10"/>
        <v>3</v>
      </c>
      <c r="Q69" s="104"/>
      <c r="R69" s="109">
        <f t="shared" si="11"/>
        <v>0</v>
      </c>
    </row>
    <row r="70" spans="1:18" ht="39.75" customHeight="1">
      <c r="A70" s="33">
        <f t="shared" si="12"/>
        <v>62</v>
      </c>
      <c r="B70" s="33" t="s">
        <v>60</v>
      </c>
      <c r="C70" s="11">
        <v>42990</v>
      </c>
      <c r="D70" s="10">
        <v>175.227</v>
      </c>
      <c r="E70" s="10">
        <v>1</v>
      </c>
      <c r="F70" s="10">
        <v>2.4</v>
      </c>
      <c r="G70" s="10">
        <v>7</v>
      </c>
      <c r="H70" s="10">
        <v>123</v>
      </c>
      <c r="I70" s="10">
        <v>34</v>
      </c>
      <c r="J70" s="10">
        <v>11</v>
      </c>
      <c r="K70" s="10">
        <v>39</v>
      </c>
      <c r="L70" s="10">
        <v>39</v>
      </c>
      <c r="M70" s="10">
        <v>0</v>
      </c>
      <c r="N70" s="164">
        <v>0</v>
      </c>
      <c r="O70" s="174">
        <v>123</v>
      </c>
      <c r="P70" s="169">
        <f t="shared" si="10"/>
        <v>6</v>
      </c>
      <c r="Q70" s="104"/>
      <c r="R70" s="109">
        <f t="shared" si="11"/>
        <v>0</v>
      </c>
    </row>
    <row r="71" spans="1:18" ht="39.75" customHeight="1">
      <c r="A71" s="33">
        <f t="shared" si="12"/>
        <v>63</v>
      </c>
      <c r="B71" s="33" t="s">
        <v>61</v>
      </c>
      <c r="C71" s="69" t="s">
        <v>358</v>
      </c>
      <c r="D71" s="10">
        <v>165.121</v>
      </c>
      <c r="E71" s="10"/>
      <c r="F71" s="10"/>
      <c r="G71" s="10"/>
      <c r="H71" s="10"/>
      <c r="I71" s="10"/>
      <c r="J71" s="10"/>
      <c r="K71" s="10"/>
      <c r="L71" s="10"/>
      <c r="M71" s="10"/>
      <c r="N71" s="164"/>
      <c r="O71" s="174"/>
      <c r="P71" s="169">
        <f t="shared" si="10"/>
        <v>0</v>
      </c>
      <c r="Q71" s="104"/>
      <c r="R71" s="109">
        <f t="shared" si="11"/>
        <v>0</v>
      </c>
    </row>
    <row r="72" spans="1:18" ht="39.75" customHeight="1">
      <c r="A72" s="33">
        <f t="shared" si="12"/>
        <v>64</v>
      </c>
      <c r="B72" s="33" t="s">
        <v>62</v>
      </c>
      <c r="C72" s="12" t="s">
        <v>180</v>
      </c>
      <c r="D72" s="10">
        <v>225.0354</v>
      </c>
      <c r="E72" s="10">
        <v>2</v>
      </c>
      <c r="F72" s="10">
        <v>5</v>
      </c>
      <c r="G72" s="10">
        <v>11</v>
      </c>
      <c r="H72" s="10">
        <v>182</v>
      </c>
      <c r="I72" s="10">
        <v>38</v>
      </c>
      <c r="J72" s="10">
        <v>22</v>
      </c>
      <c r="K72" s="10">
        <v>61</v>
      </c>
      <c r="L72" s="10">
        <v>61</v>
      </c>
      <c r="M72" s="10">
        <v>0</v>
      </c>
      <c r="N72" s="164">
        <v>0</v>
      </c>
      <c r="O72" s="174">
        <v>182</v>
      </c>
      <c r="P72" s="169">
        <f t="shared" si="10"/>
        <v>9</v>
      </c>
      <c r="Q72" s="104"/>
      <c r="R72" s="109">
        <f t="shared" si="11"/>
        <v>0</v>
      </c>
    </row>
    <row r="73" spans="1:18" ht="39.75" customHeight="1">
      <c r="A73" s="33">
        <f t="shared" si="12"/>
        <v>65</v>
      </c>
      <c r="B73" s="192" t="s">
        <v>63</v>
      </c>
      <c r="C73" s="57" t="s">
        <v>348</v>
      </c>
      <c r="D73" s="10">
        <v>296.717</v>
      </c>
      <c r="E73" s="10"/>
      <c r="F73" s="10"/>
      <c r="G73" s="10"/>
      <c r="H73" s="10"/>
      <c r="I73" s="10"/>
      <c r="J73" s="10"/>
      <c r="K73" s="10"/>
      <c r="L73" s="10"/>
      <c r="M73" s="10"/>
      <c r="N73" s="164"/>
      <c r="O73" s="174"/>
      <c r="P73" s="169">
        <f t="shared" si="10"/>
        <v>0</v>
      </c>
      <c r="Q73" s="104"/>
      <c r="R73" s="109">
        <f t="shared" si="11"/>
        <v>0</v>
      </c>
    </row>
    <row r="74" spans="1:18" ht="39.75" customHeight="1">
      <c r="A74" s="33">
        <f t="shared" si="12"/>
        <v>66</v>
      </c>
      <c r="B74" s="33" t="s">
        <v>64</v>
      </c>
      <c r="C74" s="57" t="s">
        <v>348</v>
      </c>
      <c r="D74" s="10">
        <v>14.267</v>
      </c>
      <c r="E74" s="10"/>
      <c r="F74" s="10"/>
      <c r="G74" s="10"/>
      <c r="H74" s="10"/>
      <c r="I74" s="10"/>
      <c r="J74" s="10"/>
      <c r="K74" s="10"/>
      <c r="L74" s="10"/>
      <c r="M74" s="10"/>
      <c r="N74" s="164"/>
      <c r="O74" s="174"/>
      <c r="P74" s="169">
        <f t="shared" si="10"/>
        <v>0</v>
      </c>
      <c r="Q74" s="104"/>
      <c r="R74" s="109">
        <f t="shared" si="11"/>
        <v>0</v>
      </c>
    </row>
    <row r="75" spans="1:18" ht="39.75" customHeight="1">
      <c r="A75" s="33">
        <f t="shared" si="12"/>
        <v>67</v>
      </c>
      <c r="B75" s="192" t="s">
        <v>65</v>
      </c>
      <c r="C75" s="12" t="s">
        <v>141</v>
      </c>
      <c r="D75" s="10">
        <v>1230.0175</v>
      </c>
      <c r="E75" s="10">
        <v>4</v>
      </c>
      <c r="F75" s="10">
        <v>10.9</v>
      </c>
      <c r="G75" s="10">
        <v>12</v>
      </c>
      <c r="H75" s="10">
        <v>83</v>
      </c>
      <c r="I75" s="10">
        <v>10</v>
      </c>
      <c r="J75" s="10">
        <v>9</v>
      </c>
      <c r="K75" s="10">
        <v>30</v>
      </c>
      <c r="L75" s="10">
        <v>30</v>
      </c>
      <c r="M75" s="10">
        <v>0</v>
      </c>
      <c r="N75" s="164">
        <v>4</v>
      </c>
      <c r="O75" s="174">
        <v>150</v>
      </c>
      <c r="P75" s="169">
        <f t="shared" si="10"/>
        <v>7</v>
      </c>
      <c r="Q75" s="104"/>
      <c r="R75" s="109">
        <f t="shared" si="11"/>
        <v>0</v>
      </c>
    </row>
    <row r="76" spans="1:18" ht="39.75" customHeight="1">
      <c r="A76" s="33">
        <f t="shared" si="12"/>
        <v>68</v>
      </c>
      <c r="B76" s="33" t="s">
        <v>66</v>
      </c>
      <c r="C76" s="12" t="s">
        <v>133</v>
      </c>
      <c r="D76" s="10">
        <v>139.5626</v>
      </c>
      <c r="E76" s="10">
        <v>2</v>
      </c>
      <c r="F76" s="10">
        <v>5.9</v>
      </c>
      <c r="G76" s="10">
        <v>4</v>
      </c>
      <c r="H76" s="10">
        <v>75</v>
      </c>
      <c r="I76" s="10">
        <v>23</v>
      </c>
      <c r="J76" s="10">
        <v>18</v>
      </c>
      <c r="K76" s="10">
        <v>17</v>
      </c>
      <c r="L76" s="10">
        <v>17</v>
      </c>
      <c r="M76" s="10">
        <v>0</v>
      </c>
      <c r="N76" s="164">
        <v>0</v>
      </c>
      <c r="O76" s="174">
        <v>170</v>
      </c>
      <c r="P76" s="169">
        <f t="shared" si="10"/>
        <v>8</v>
      </c>
      <c r="Q76" s="104"/>
      <c r="R76" s="109">
        <f t="shared" si="11"/>
        <v>0</v>
      </c>
    </row>
    <row r="77" spans="1:18" ht="39.75" customHeight="1">
      <c r="A77" s="33">
        <f t="shared" si="12"/>
        <v>69</v>
      </c>
      <c r="B77" s="33" t="s">
        <v>67</v>
      </c>
      <c r="C77" s="12" t="s">
        <v>169</v>
      </c>
      <c r="D77" s="10">
        <v>257.0065</v>
      </c>
      <c r="E77" s="10">
        <v>2</v>
      </c>
      <c r="F77" s="10">
        <v>4.4</v>
      </c>
      <c r="G77" s="10">
        <v>4</v>
      </c>
      <c r="H77" s="10">
        <v>69</v>
      </c>
      <c r="I77" s="10">
        <v>17</v>
      </c>
      <c r="J77" s="10">
        <v>22</v>
      </c>
      <c r="K77" s="10">
        <v>15</v>
      </c>
      <c r="L77" s="10">
        <v>15</v>
      </c>
      <c r="M77" s="10">
        <v>0</v>
      </c>
      <c r="N77" s="164">
        <v>0</v>
      </c>
      <c r="O77" s="174">
        <v>200</v>
      </c>
      <c r="P77" s="169">
        <f t="shared" si="10"/>
        <v>10</v>
      </c>
      <c r="Q77" s="104"/>
      <c r="R77" s="109">
        <f t="shared" si="11"/>
        <v>0</v>
      </c>
    </row>
    <row r="78" spans="1:18" ht="39.75" customHeight="1" thickBot="1">
      <c r="A78" s="77">
        <f t="shared" si="12"/>
        <v>70</v>
      </c>
      <c r="B78" s="77" t="s">
        <v>155</v>
      </c>
      <c r="C78" s="20" t="s">
        <v>177</v>
      </c>
      <c r="D78" s="17">
        <v>296.7171</v>
      </c>
      <c r="E78" s="17">
        <v>2</v>
      </c>
      <c r="F78" s="17">
        <v>9.77</v>
      </c>
      <c r="G78" s="17">
        <v>3</v>
      </c>
      <c r="H78" s="17">
        <v>33</v>
      </c>
      <c r="I78" s="17">
        <v>4</v>
      </c>
      <c r="J78" s="17">
        <v>7</v>
      </c>
      <c r="K78" s="17">
        <v>8</v>
      </c>
      <c r="L78" s="17">
        <v>8</v>
      </c>
      <c r="M78" s="17">
        <v>0</v>
      </c>
      <c r="N78" s="165">
        <v>6</v>
      </c>
      <c r="O78" s="186">
        <v>60</v>
      </c>
      <c r="P78" s="170">
        <f t="shared" si="10"/>
        <v>3</v>
      </c>
      <c r="Q78" s="105"/>
      <c r="R78" s="110">
        <f t="shared" si="11"/>
        <v>0</v>
      </c>
    </row>
    <row r="79" spans="1:18" ht="39.75" customHeight="1" thickBot="1">
      <c r="A79" s="66"/>
      <c r="B79" s="101" t="s">
        <v>251</v>
      </c>
      <c r="C79" s="98"/>
      <c r="D79" s="31">
        <v>9060.789</v>
      </c>
      <c r="E79" s="31">
        <f aca="true" t="shared" si="13" ref="E79:R79">SUM(E80:E93)</f>
        <v>4</v>
      </c>
      <c r="F79" s="31">
        <f t="shared" si="13"/>
        <v>8.2</v>
      </c>
      <c r="G79" s="31">
        <f t="shared" si="13"/>
        <v>10</v>
      </c>
      <c r="H79" s="31">
        <f t="shared" si="13"/>
        <v>55</v>
      </c>
      <c r="I79" s="31">
        <f t="shared" si="13"/>
        <v>8</v>
      </c>
      <c r="J79" s="31">
        <f t="shared" si="13"/>
        <v>13</v>
      </c>
      <c r="K79" s="31">
        <f t="shared" si="13"/>
        <v>10</v>
      </c>
      <c r="L79" s="31">
        <f t="shared" si="13"/>
        <v>10</v>
      </c>
      <c r="M79" s="31">
        <f t="shared" si="13"/>
        <v>8</v>
      </c>
      <c r="N79" s="176">
        <f t="shared" si="13"/>
        <v>6</v>
      </c>
      <c r="O79" s="178">
        <f t="shared" si="13"/>
        <v>233</v>
      </c>
      <c r="P79" s="179">
        <f t="shared" si="13"/>
        <v>4</v>
      </c>
      <c r="Q79" s="106">
        <f t="shared" si="13"/>
        <v>0</v>
      </c>
      <c r="R79" s="106">
        <f t="shared" si="13"/>
        <v>0</v>
      </c>
    </row>
    <row r="80" spans="1:18" ht="39.75" customHeight="1">
      <c r="A80" s="39">
        <f>A78+1</f>
        <v>71</v>
      </c>
      <c r="B80" s="39" t="s">
        <v>68</v>
      </c>
      <c r="C80" s="15">
        <v>42982</v>
      </c>
      <c r="D80" s="38">
        <v>225</v>
      </c>
      <c r="E80" s="38">
        <v>1</v>
      </c>
      <c r="F80" s="38">
        <v>1.2</v>
      </c>
      <c r="G80" s="38">
        <v>2</v>
      </c>
      <c r="H80" s="38">
        <v>6</v>
      </c>
      <c r="I80" s="38">
        <v>0</v>
      </c>
      <c r="J80" s="38">
        <v>0</v>
      </c>
      <c r="K80" s="38">
        <v>0</v>
      </c>
      <c r="L80" s="38">
        <v>0</v>
      </c>
      <c r="M80" s="38">
        <v>6</v>
      </c>
      <c r="N80" s="163">
        <v>0</v>
      </c>
      <c r="O80" s="185">
        <v>18</v>
      </c>
      <c r="P80" s="168">
        <f>ROUNDDOWN((O80*0.05),0)</f>
        <v>0</v>
      </c>
      <c r="Q80" s="107"/>
      <c r="R80" s="108">
        <f aca="true" t="shared" si="14" ref="R80:R93">IF(Q80&lt;P80,Q80,P80)</f>
        <v>0</v>
      </c>
    </row>
    <row r="81" spans="1:18" ht="39.75" customHeight="1">
      <c r="A81" s="33">
        <f aca="true" t="shared" si="15" ref="A81:A93">A80+1</f>
        <v>72</v>
      </c>
      <c r="B81" s="33" t="s">
        <v>69</v>
      </c>
      <c r="C81" s="11">
        <v>42983</v>
      </c>
      <c r="D81" s="10">
        <v>520</v>
      </c>
      <c r="E81" s="10">
        <v>1</v>
      </c>
      <c r="F81" s="10">
        <v>2</v>
      </c>
      <c r="G81" s="10">
        <v>3</v>
      </c>
      <c r="H81" s="10">
        <v>14</v>
      </c>
      <c r="I81" s="10">
        <v>3</v>
      </c>
      <c r="J81" s="10">
        <v>5</v>
      </c>
      <c r="K81" s="10">
        <v>3</v>
      </c>
      <c r="L81" s="10">
        <v>3</v>
      </c>
      <c r="M81" s="10">
        <v>0</v>
      </c>
      <c r="N81" s="164">
        <v>0</v>
      </c>
      <c r="O81" s="174">
        <v>27</v>
      </c>
      <c r="P81" s="169">
        <f>ROUNDDOWN((O81*0.05),0)</f>
        <v>1</v>
      </c>
      <c r="Q81" s="104"/>
      <c r="R81" s="109">
        <f t="shared" si="14"/>
        <v>0</v>
      </c>
    </row>
    <row r="82" spans="1:18" ht="39.75" customHeight="1">
      <c r="A82" s="33">
        <f t="shared" si="15"/>
        <v>73</v>
      </c>
      <c r="B82" s="33" t="s">
        <v>70</v>
      </c>
      <c r="C82" s="11">
        <v>43010</v>
      </c>
      <c r="D82" s="10">
        <v>2256</v>
      </c>
      <c r="E82" s="10">
        <v>1</v>
      </c>
      <c r="F82" s="10">
        <v>2.5</v>
      </c>
      <c r="G82" s="10">
        <v>2</v>
      </c>
      <c r="H82" s="10">
        <v>18</v>
      </c>
      <c r="I82" s="10">
        <v>0</v>
      </c>
      <c r="J82" s="10">
        <v>6</v>
      </c>
      <c r="K82" s="10">
        <v>3</v>
      </c>
      <c r="L82" s="10">
        <v>3</v>
      </c>
      <c r="M82" s="10">
        <v>0</v>
      </c>
      <c r="N82" s="164">
        <v>6</v>
      </c>
      <c r="O82" s="174">
        <v>114</v>
      </c>
      <c r="P82" s="169">
        <v>0</v>
      </c>
      <c r="Q82" s="104"/>
      <c r="R82" s="109">
        <f t="shared" si="14"/>
        <v>0</v>
      </c>
    </row>
    <row r="83" spans="1:18" ht="39.75" customHeight="1">
      <c r="A83" s="33">
        <f t="shared" si="15"/>
        <v>74</v>
      </c>
      <c r="B83" s="33" t="s">
        <v>71</v>
      </c>
      <c r="C83" s="11">
        <v>42988</v>
      </c>
      <c r="D83" s="10">
        <v>255.545</v>
      </c>
      <c r="E83" s="10">
        <v>1</v>
      </c>
      <c r="F83" s="10">
        <v>2.5</v>
      </c>
      <c r="G83" s="10">
        <v>3</v>
      </c>
      <c r="H83" s="10">
        <v>17</v>
      </c>
      <c r="I83" s="10">
        <v>5</v>
      </c>
      <c r="J83" s="10">
        <v>2</v>
      </c>
      <c r="K83" s="10">
        <v>4</v>
      </c>
      <c r="L83" s="10">
        <v>4</v>
      </c>
      <c r="M83" s="10">
        <v>2</v>
      </c>
      <c r="N83" s="164">
        <v>0</v>
      </c>
      <c r="O83" s="174">
        <v>74</v>
      </c>
      <c r="P83" s="169">
        <f aca="true" t="shared" si="16" ref="P83:P93">ROUNDDOWN((O83*0.05),0)</f>
        <v>3</v>
      </c>
      <c r="Q83" s="104"/>
      <c r="R83" s="109">
        <f t="shared" si="14"/>
        <v>0</v>
      </c>
    </row>
    <row r="84" spans="1:18" ht="39.75" customHeight="1">
      <c r="A84" s="33">
        <f t="shared" si="15"/>
        <v>75</v>
      </c>
      <c r="B84" s="192" t="s">
        <v>72</v>
      </c>
      <c r="C84" s="47" t="s">
        <v>349</v>
      </c>
      <c r="D84" s="10">
        <v>1294.273</v>
      </c>
      <c r="E84" s="10"/>
      <c r="F84" s="10"/>
      <c r="G84" s="10"/>
      <c r="H84" s="10"/>
      <c r="I84" s="10"/>
      <c r="J84" s="10"/>
      <c r="K84" s="10"/>
      <c r="L84" s="10"/>
      <c r="M84" s="10"/>
      <c r="N84" s="164"/>
      <c r="O84" s="174"/>
      <c r="P84" s="169">
        <f t="shared" si="16"/>
        <v>0</v>
      </c>
      <c r="Q84" s="104"/>
      <c r="R84" s="109">
        <f t="shared" si="14"/>
        <v>0</v>
      </c>
    </row>
    <row r="85" spans="1:18" ht="39.75" customHeight="1">
      <c r="A85" s="33">
        <f t="shared" si="15"/>
        <v>76</v>
      </c>
      <c r="B85" s="192" t="s">
        <v>73</v>
      </c>
      <c r="C85" s="47" t="s">
        <v>349</v>
      </c>
      <c r="D85" s="10">
        <v>1035</v>
      </c>
      <c r="E85" s="10"/>
      <c r="F85" s="10"/>
      <c r="G85" s="10"/>
      <c r="H85" s="10"/>
      <c r="I85" s="10"/>
      <c r="J85" s="10"/>
      <c r="K85" s="10"/>
      <c r="L85" s="10"/>
      <c r="M85" s="10"/>
      <c r="N85" s="164"/>
      <c r="O85" s="174"/>
      <c r="P85" s="169">
        <f t="shared" si="16"/>
        <v>0</v>
      </c>
      <c r="Q85" s="104"/>
      <c r="R85" s="109">
        <f t="shared" si="14"/>
        <v>0</v>
      </c>
    </row>
    <row r="86" spans="1:18" ht="39.75" customHeight="1">
      <c r="A86" s="33">
        <f t="shared" si="15"/>
        <v>77</v>
      </c>
      <c r="B86" s="33" t="s">
        <v>74</v>
      </c>
      <c r="C86" s="57" t="s">
        <v>348</v>
      </c>
      <c r="D86" s="10">
        <v>207.569</v>
      </c>
      <c r="E86" s="10"/>
      <c r="F86" s="10"/>
      <c r="G86" s="10"/>
      <c r="H86" s="10"/>
      <c r="I86" s="10"/>
      <c r="J86" s="10"/>
      <c r="K86" s="10"/>
      <c r="L86" s="10"/>
      <c r="M86" s="10"/>
      <c r="N86" s="164"/>
      <c r="O86" s="174"/>
      <c r="P86" s="169">
        <f t="shared" si="16"/>
        <v>0</v>
      </c>
      <c r="Q86" s="104"/>
      <c r="R86" s="109">
        <f t="shared" si="14"/>
        <v>0</v>
      </c>
    </row>
    <row r="87" spans="1:18" ht="39.75" customHeight="1">
      <c r="A87" s="33">
        <f t="shared" si="15"/>
        <v>78</v>
      </c>
      <c r="B87" s="33" t="s">
        <v>75</v>
      </c>
      <c r="C87" s="47" t="s">
        <v>349</v>
      </c>
      <c r="D87" s="10">
        <v>684.946</v>
      </c>
      <c r="E87" s="10"/>
      <c r="F87" s="10"/>
      <c r="G87" s="10"/>
      <c r="H87" s="10"/>
      <c r="I87" s="10"/>
      <c r="J87" s="10"/>
      <c r="K87" s="10"/>
      <c r="L87" s="10"/>
      <c r="M87" s="10"/>
      <c r="N87" s="164"/>
      <c r="O87" s="174"/>
      <c r="P87" s="169">
        <f t="shared" si="16"/>
        <v>0</v>
      </c>
      <c r="Q87" s="104"/>
      <c r="R87" s="109">
        <f t="shared" si="14"/>
        <v>0</v>
      </c>
    </row>
    <row r="88" spans="1:18" ht="39.75" customHeight="1">
      <c r="A88" s="33">
        <f t="shared" si="15"/>
        <v>79</v>
      </c>
      <c r="B88" s="33" t="s">
        <v>4</v>
      </c>
      <c r="C88" s="47" t="s">
        <v>349</v>
      </c>
      <c r="D88" s="10">
        <v>156.031</v>
      </c>
      <c r="E88" s="10"/>
      <c r="F88" s="10"/>
      <c r="G88" s="10"/>
      <c r="H88" s="10"/>
      <c r="I88" s="10"/>
      <c r="J88" s="10"/>
      <c r="K88" s="10"/>
      <c r="L88" s="10"/>
      <c r="M88" s="10"/>
      <c r="N88" s="164"/>
      <c r="O88" s="174"/>
      <c r="P88" s="169">
        <f t="shared" si="16"/>
        <v>0</v>
      </c>
      <c r="Q88" s="104"/>
      <c r="R88" s="109">
        <f t="shared" si="14"/>
        <v>0</v>
      </c>
    </row>
    <row r="89" spans="1:18" ht="39.75" customHeight="1">
      <c r="A89" s="33">
        <f t="shared" si="15"/>
        <v>80</v>
      </c>
      <c r="B89" s="192" t="s">
        <v>76</v>
      </c>
      <c r="C89" s="47" t="s">
        <v>349</v>
      </c>
      <c r="D89" s="10">
        <v>609.2</v>
      </c>
      <c r="E89" s="10"/>
      <c r="F89" s="10"/>
      <c r="G89" s="10"/>
      <c r="H89" s="10"/>
      <c r="I89" s="10"/>
      <c r="J89" s="10"/>
      <c r="K89" s="10"/>
      <c r="L89" s="10"/>
      <c r="M89" s="10"/>
      <c r="N89" s="164"/>
      <c r="O89" s="174"/>
      <c r="P89" s="169">
        <f t="shared" si="16"/>
        <v>0</v>
      </c>
      <c r="Q89" s="104"/>
      <c r="R89" s="109">
        <f t="shared" si="14"/>
        <v>0</v>
      </c>
    </row>
    <row r="90" spans="1:18" ht="39.75" customHeight="1">
      <c r="A90" s="33">
        <f t="shared" si="15"/>
        <v>81</v>
      </c>
      <c r="B90" s="192" t="s">
        <v>77</v>
      </c>
      <c r="C90" s="47" t="s">
        <v>349</v>
      </c>
      <c r="D90" s="10">
        <v>555</v>
      </c>
      <c r="E90" s="10"/>
      <c r="F90" s="10"/>
      <c r="G90" s="10"/>
      <c r="H90" s="10"/>
      <c r="I90" s="10" t="s">
        <v>174</v>
      </c>
      <c r="J90" s="10"/>
      <c r="K90" s="10"/>
      <c r="L90" s="10"/>
      <c r="M90" s="10"/>
      <c r="N90" s="164"/>
      <c r="O90" s="174"/>
      <c r="P90" s="169">
        <f t="shared" si="16"/>
        <v>0</v>
      </c>
      <c r="Q90" s="104"/>
      <c r="R90" s="109">
        <f t="shared" si="14"/>
        <v>0</v>
      </c>
    </row>
    <row r="91" spans="1:18" ht="39.75" customHeight="1">
      <c r="A91" s="33">
        <f t="shared" si="15"/>
        <v>82</v>
      </c>
      <c r="B91" s="192" t="s">
        <v>78</v>
      </c>
      <c r="C91" s="47" t="s">
        <v>349</v>
      </c>
      <c r="D91" s="10">
        <v>235.4</v>
      </c>
      <c r="E91" s="10"/>
      <c r="F91" s="10"/>
      <c r="G91" s="10"/>
      <c r="H91" s="10"/>
      <c r="I91" s="10"/>
      <c r="J91" s="10"/>
      <c r="K91" s="10"/>
      <c r="L91" s="10"/>
      <c r="M91" s="10"/>
      <c r="N91" s="164"/>
      <c r="O91" s="174"/>
      <c r="P91" s="169">
        <f t="shared" si="16"/>
        <v>0</v>
      </c>
      <c r="Q91" s="104"/>
      <c r="R91" s="109">
        <f t="shared" si="14"/>
        <v>0</v>
      </c>
    </row>
    <row r="92" spans="1:18" ht="39.75" customHeight="1">
      <c r="A92" s="33">
        <f t="shared" si="15"/>
        <v>83</v>
      </c>
      <c r="B92" s="64" t="s">
        <v>79</v>
      </c>
      <c r="C92" s="47" t="s">
        <v>349</v>
      </c>
      <c r="D92" s="10">
        <v>526.4</v>
      </c>
      <c r="E92" s="10"/>
      <c r="F92" s="10"/>
      <c r="G92" s="10"/>
      <c r="H92" s="10"/>
      <c r="I92" s="10"/>
      <c r="J92" s="10"/>
      <c r="K92" s="10"/>
      <c r="L92" s="10"/>
      <c r="M92" s="10"/>
      <c r="N92" s="164"/>
      <c r="O92" s="174"/>
      <c r="P92" s="169">
        <f t="shared" si="16"/>
        <v>0</v>
      </c>
      <c r="Q92" s="104"/>
      <c r="R92" s="109">
        <f t="shared" si="14"/>
        <v>0</v>
      </c>
    </row>
    <row r="93" spans="1:18" ht="39.75" customHeight="1" thickBot="1">
      <c r="A93" s="77">
        <f t="shared" si="15"/>
        <v>84</v>
      </c>
      <c r="B93" s="77" t="s">
        <v>80</v>
      </c>
      <c r="C93" s="47" t="s">
        <v>349</v>
      </c>
      <c r="D93" s="17">
        <v>500.425</v>
      </c>
      <c r="E93" s="17"/>
      <c r="F93" s="17"/>
      <c r="G93" s="17"/>
      <c r="H93" s="17"/>
      <c r="I93" s="17"/>
      <c r="J93" s="17"/>
      <c r="K93" s="17"/>
      <c r="L93" s="17"/>
      <c r="M93" s="17"/>
      <c r="N93" s="165"/>
      <c r="O93" s="186"/>
      <c r="P93" s="170">
        <f t="shared" si="16"/>
        <v>0</v>
      </c>
      <c r="Q93" s="105"/>
      <c r="R93" s="110">
        <f t="shared" si="14"/>
        <v>0</v>
      </c>
    </row>
    <row r="94" spans="1:18" ht="39.75" customHeight="1" thickBot="1">
      <c r="A94" s="66"/>
      <c r="B94" s="101" t="s">
        <v>250</v>
      </c>
      <c r="C94" s="98"/>
      <c r="D94" s="31">
        <v>10197.523</v>
      </c>
      <c r="E94" s="31">
        <f aca="true" t="shared" si="17" ref="E94:R94">SUM(E95:E109)</f>
        <v>22</v>
      </c>
      <c r="F94" s="31">
        <f t="shared" si="17"/>
        <v>57.4</v>
      </c>
      <c r="G94" s="31">
        <f t="shared" si="17"/>
        <v>58</v>
      </c>
      <c r="H94" s="31">
        <f t="shared" si="17"/>
        <v>840</v>
      </c>
      <c r="I94" s="31">
        <f t="shared" si="17"/>
        <v>128</v>
      </c>
      <c r="J94" s="31">
        <f t="shared" si="17"/>
        <v>156</v>
      </c>
      <c r="K94" s="31">
        <f t="shared" si="17"/>
        <v>275</v>
      </c>
      <c r="L94" s="31">
        <f t="shared" si="17"/>
        <v>275</v>
      </c>
      <c r="M94" s="31">
        <f t="shared" si="17"/>
        <v>6</v>
      </c>
      <c r="N94" s="176">
        <f t="shared" si="17"/>
        <v>2</v>
      </c>
      <c r="O94" s="178">
        <f t="shared" si="17"/>
        <v>1786</v>
      </c>
      <c r="P94" s="179">
        <f t="shared" si="17"/>
        <v>80</v>
      </c>
      <c r="Q94" s="106">
        <f t="shared" si="17"/>
        <v>0</v>
      </c>
      <c r="R94" s="106">
        <f t="shared" si="17"/>
        <v>0</v>
      </c>
    </row>
    <row r="95" spans="1:18" ht="39.75" customHeight="1">
      <c r="A95" s="39">
        <f>A93+1</f>
        <v>85</v>
      </c>
      <c r="B95" s="39" t="s">
        <v>162</v>
      </c>
      <c r="C95" s="15" t="s">
        <v>163</v>
      </c>
      <c r="D95" s="38">
        <v>308.857</v>
      </c>
      <c r="E95" s="38">
        <v>3</v>
      </c>
      <c r="F95" s="38">
        <v>8.2</v>
      </c>
      <c r="G95" s="38">
        <v>6</v>
      </c>
      <c r="H95" s="38">
        <v>97</v>
      </c>
      <c r="I95" s="38">
        <v>29</v>
      </c>
      <c r="J95" s="38">
        <v>16</v>
      </c>
      <c r="K95" s="38">
        <v>27</v>
      </c>
      <c r="L95" s="38">
        <v>27</v>
      </c>
      <c r="M95" s="38">
        <v>0</v>
      </c>
      <c r="N95" s="163">
        <v>0</v>
      </c>
      <c r="O95" s="185">
        <v>200</v>
      </c>
      <c r="P95" s="168">
        <f aca="true" t="shared" si="18" ref="P95:P107">ROUNDDOWN((O95*0.05),0)</f>
        <v>10</v>
      </c>
      <c r="Q95" s="107"/>
      <c r="R95" s="108">
        <f aca="true" t="shared" si="19" ref="R95:R109">IF(Q95&lt;P95,Q95,P95)</f>
        <v>0</v>
      </c>
    </row>
    <row r="96" spans="1:18" ht="39.75" customHeight="1">
      <c r="A96" s="33">
        <f aca="true" t="shared" si="20" ref="A96:A109">A95+1</f>
        <v>86</v>
      </c>
      <c r="B96" s="33" t="s">
        <v>161</v>
      </c>
      <c r="C96" s="11" t="s">
        <v>160</v>
      </c>
      <c r="D96" s="10">
        <v>176.709</v>
      </c>
      <c r="E96" s="10">
        <v>2</v>
      </c>
      <c r="F96" s="10">
        <v>7.3</v>
      </c>
      <c r="G96" s="10">
        <v>5</v>
      </c>
      <c r="H96" s="10">
        <v>91</v>
      </c>
      <c r="I96" s="10">
        <v>15</v>
      </c>
      <c r="J96" s="10">
        <v>20</v>
      </c>
      <c r="K96" s="10">
        <v>28</v>
      </c>
      <c r="L96" s="10">
        <v>28</v>
      </c>
      <c r="M96" s="10">
        <v>0</v>
      </c>
      <c r="N96" s="164">
        <v>0</v>
      </c>
      <c r="O96" s="174">
        <v>100</v>
      </c>
      <c r="P96" s="169">
        <f t="shared" si="18"/>
        <v>5</v>
      </c>
      <c r="Q96" s="104"/>
      <c r="R96" s="109">
        <f>IF(Q96&lt;P96,Q96,P96)</f>
        <v>0</v>
      </c>
    </row>
    <row r="97" spans="1:18" ht="39.75" customHeight="1">
      <c r="A97" s="33">
        <f t="shared" si="20"/>
        <v>87</v>
      </c>
      <c r="B97" s="33" t="s">
        <v>83</v>
      </c>
      <c r="C97" s="11">
        <v>42983</v>
      </c>
      <c r="D97" s="10">
        <v>344.676</v>
      </c>
      <c r="E97" s="10">
        <v>3</v>
      </c>
      <c r="F97" s="10">
        <v>8.5</v>
      </c>
      <c r="G97" s="10">
        <v>12</v>
      </c>
      <c r="H97" s="10">
        <v>209</v>
      </c>
      <c r="I97" s="10">
        <v>19</v>
      </c>
      <c r="J97" s="10">
        <v>39</v>
      </c>
      <c r="K97" s="10">
        <v>75</v>
      </c>
      <c r="L97" s="10">
        <v>75</v>
      </c>
      <c r="M97" s="10">
        <v>0</v>
      </c>
      <c r="N97" s="164">
        <v>1</v>
      </c>
      <c r="O97" s="174">
        <v>209</v>
      </c>
      <c r="P97" s="169">
        <f t="shared" si="18"/>
        <v>10</v>
      </c>
      <c r="Q97" s="104"/>
      <c r="R97" s="109">
        <f t="shared" si="19"/>
        <v>0</v>
      </c>
    </row>
    <row r="98" spans="1:18" ht="39.75" customHeight="1">
      <c r="A98" s="33">
        <f t="shared" si="20"/>
        <v>88</v>
      </c>
      <c r="B98" s="33" t="s">
        <v>84</v>
      </c>
      <c r="C98" s="11">
        <v>42979</v>
      </c>
      <c r="D98" s="10">
        <v>474.722</v>
      </c>
      <c r="E98" s="10">
        <v>3</v>
      </c>
      <c r="F98" s="10">
        <v>7.9</v>
      </c>
      <c r="G98" s="10">
        <v>15</v>
      </c>
      <c r="H98" s="10">
        <v>223</v>
      </c>
      <c r="I98" s="10">
        <v>31</v>
      </c>
      <c r="J98" s="10">
        <v>29</v>
      </c>
      <c r="K98" s="10">
        <v>81</v>
      </c>
      <c r="L98" s="10">
        <v>81</v>
      </c>
      <c r="M98" s="10">
        <v>0</v>
      </c>
      <c r="N98" s="164">
        <v>1</v>
      </c>
      <c r="O98" s="174">
        <v>223</v>
      </c>
      <c r="P98" s="169">
        <f>ROUNDDOWN((O98*0.05),0)</f>
        <v>11</v>
      </c>
      <c r="Q98" s="104"/>
      <c r="R98" s="109">
        <f t="shared" si="19"/>
        <v>0</v>
      </c>
    </row>
    <row r="99" spans="1:18" ht="39.75" customHeight="1">
      <c r="A99" s="33">
        <f t="shared" si="20"/>
        <v>89</v>
      </c>
      <c r="B99" s="33" t="s">
        <v>85</v>
      </c>
      <c r="C99" s="69" t="s">
        <v>358</v>
      </c>
      <c r="D99" s="10">
        <v>75.842</v>
      </c>
      <c r="E99" s="10"/>
      <c r="F99" s="10"/>
      <c r="G99" s="10"/>
      <c r="H99" s="10"/>
      <c r="I99" s="10"/>
      <c r="J99" s="10"/>
      <c r="K99" s="10"/>
      <c r="L99" s="10"/>
      <c r="M99" s="10"/>
      <c r="N99" s="164"/>
      <c r="O99" s="174"/>
      <c r="P99" s="169">
        <f t="shared" si="18"/>
        <v>0</v>
      </c>
      <c r="Q99" s="104"/>
      <c r="R99" s="109">
        <f t="shared" si="19"/>
        <v>0</v>
      </c>
    </row>
    <row r="100" spans="1:18" ht="39.75" customHeight="1">
      <c r="A100" s="33">
        <f t="shared" si="20"/>
        <v>90</v>
      </c>
      <c r="B100" s="33" t="s">
        <v>86</v>
      </c>
      <c r="C100" s="69" t="s">
        <v>358</v>
      </c>
      <c r="D100" s="10">
        <v>190.214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64"/>
      <c r="O100" s="174"/>
      <c r="P100" s="169">
        <f t="shared" si="18"/>
        <v>0</v>
      </c>
      <c r="Q100" s="104"/>
      <c r="R100" s="109">
        <f t="shared" si="19"/>
        <v>0</v>
      </c>
    </row>
    <row r="101" spans="1:18" ht="39.75" customHeight="1">
      <c r="A101" s="33">
        <f t="shared" si="20"/>
        <v>91</v>
      </c>
      <c r="B101" s="33" t="s">
        <v>87</v>
      </c>
      <c r="C101" s="69" t="s">
        <v>358</v>
      </c>
      <c r="D101" s="10">
        <v>263.685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64"/>
      <c r="O101" s="174"/>
      <c r="P101" s="169">
        <f t="shared" si="18"/>
        <v>0</v>
      </c>
      <c r="Q101" s="104"/>
      <c r="R101" s="109">
        <f t="shared" si="19"/>
        <v>0</v>
      </c>
    </row>
    <row r="102" spans="1:18" ht="39.75" customHeight="1">
      <c r="A102" s="33">
        <f t="shared" si="20"/>
        <v>92</v>
      </c>
      <c r="B102" s="33" t="s">
        <v>88</v>
      </c>
      <c r="C102" s="57" t="s">
        <v>348</v>
      </c>
      <c r="D102" s="10">
        <v>215.5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64"/>
      <c r="O102" s="174"/>
      <c r="P102" s="169">
        <f t="shared" si="18"/>
        <v>0</v>
      </c>
      <c r="Q102" s="104"/>
      <c r="R102" s="109">
        <f t="shared" si="19"/>
        <v>0</v>
      </c>
    </row>
    <row r="103" spans="1:18" ht="39.75" customHeight="1">
      <c r="A103" s="33">
        <f t="shared" si="20"/>
        <v>93</v>
      </c>
      <c r="B103" s="33" t="s">
        <v>89</v>
      </c>
      <c r="C103" s="12" t="s">
        <v>181</v>
      </c>
      <c r="D103" s="10">
        <v>243.367</v>
      </c>
      <c r="E103" s="10">
        <v>1</v>
      </c>
      <c r="F103" s="10">
        <v>2.5</v>
      </c>
      <c r="G103" s="10">
        <v>4</v>
      </c>
      <c r="H103" s="10">
        <v>94</v>
      </c>
      <c r="I103" s="10">
        <v>0</v>
      </c>
      <c r="J103" s="10">
        <v>10</v>
      </c>
      <c r="K103" s="10">
        <v>42</v>
      </c>
      <c r="L103" s="10">
        <v>42</v>
      </c>
      <c r="M103" s="10">
        <v>0</v>
      </c>
      <c r="N103" s="164">
        <v>0</v>
      </c>
      <c r="O103" s="174">
        <v>94</v>
      </c>
      <c r="P103" s="169">
        <f t="shared" si="18"/>
        <v>4</v>
      </c>
      <c r="Q103" s="104"/>
      <c r="R103" s="109">
        <f t="shared" si="19"/>
        <v>0</v>
      </c>
    </row>
    <row r="104" spans="1:18" ht="39.75" customHeight="1">
      <c r="A104" s="33">
        <f t="shared" si="20"/>
        <v>94</v>
      </c>
      <c r="B104" s="33" t="s">
        <v>90</v>
      </c>
      <c r="C104" s="69" t="s">
        <v>358</v>
      </c>
      <c r="D104" s="10">
        <v>917.285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64"/>
      <c r="O104" s="174"/>
      <c r="P104" s="169">
        <f t="shared" si="18"/>
        <v>0</v>
      </c>
      <c r="Q104" s="104"/>
      <c r="R104" s="109">
        <f t="shared" si="19"/>
        <v>0</v>
      </c>
    </row>
    <row r="105" spans="1:18" ht="39.75" customHeight="1">
      <c r="A105" s="33">
        <f t="shared" si="20"/>
        <v>95</v>
      </c>
      <c r="B105" s="33" t="s">
        <v>405</v>
      </c>
      <c r="C105" s="69" t="s">
        <v>358</v>
      </c>
      <c r="D105" s="10">
        <v>255.665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64"/>
      <c r="O105" s="174"/>
      <c r="P105" s="169">
        <f t="shared" si="18"/>
        <v>0</v>
      </c>
      <c r="Q105" s="104"/>
      <c r="R105" s="109">
        <f t="shared" si="19"/>
        <v>0</v>
      </c>
    </row>
    <row r="106" spans="1:18" ht="39.75" customHeight="1">
      <c r="A106" s="33">
        <f t="shared" si="20"/>
        <v>96</v>
      </c>
      <c r="B106" s="64" t="s">
        <v>92</v>
      </c>
      <c r="C106" s="12" t="s">
        <v>146</v>
      </c>
      <c r="D106" s="10">
        <v>350</v>
      </c>
      <c r="E106" s="10">
        <v>5</v>
      </c>
      <c r="F106" s="10">
        <v>11.5</v>
      </c>
      <c r="G106" s="10">
        <v>5</v>
      </c>
      <c r="H106" s="10">
        <v>44</v>
      </c>
      <c r="I106" s="10">
        <v>13</v>
      </c>
      <c r="J106" s="10">
        <v>16</v>
      </c>
      <c r="K106" s="10">
        <v>7</v>
      </c>
      <c r="L106" s="10">
        <v>7</v>
      </c>
      <c r="M106" s="10">
        <v>1</v>
      </c>
      <c r="N106" s="164">
        <v>0</v>
      </c>
      <c r="O106" s="174">
        <v>160</v>
      </c>
      <c r="P106" s="169">
        <v>0</v>
      </c>
      <c r="Q106" s="104"/>
      <c r="R106" s="109">
        <f t="shared" si="19"/>
        <v>0</v>
      </c>
    </row>
    <row r="107" spans="1:18" ht="39.75" customHeight="1">
      <c r="A107" s="33">
        <f t="shared" si="20"/>
        <v>97</v>
      </c>
      <c r="B107" s="192" t="s">
        <v>93</v>
      </c>
      <c r="C107" s="12" t="s">
        <v>147</v>
      </c>
      <c r="D107" s="10">
        <v>5629.618</v>
      </c>
      <c r="E107" s="10">
        <v>5</v>
      </c>
      <c r="F107" s="10">
        <v>11.5</v>
      </c>
      <c r="G107" s="10">
        <v>11</v>
      </c>
      <c r="H107" s="10">
        <v>82</v>
      </c>
      <c r="I107" s="10">
        <v>21</v>
      </c>
      <c r="J107" s="10">
        <v>26</v>
      </c>
      <c r="K107" s="10">
        <v>15</v>
      </c>
      <c r="L107" s="10">
        <v>15</v>
      </c>
      <c r="M107" s="10">
        <v>5</v>
      </c>
      <c r="N107" s="164">
        <v>0</v>
      </c>
      <c r="O107" s="174">
        <v>800</v>
      </c>
      <c r="P107" s="169">
        <f t="shared" si="18"/>
        <v>40</v>
      </c>
      <c r="Q107" s="104"/>
      <c r="R107" s="109">
        <f t="shared" si="19"/>
        <v>0</v>
      </c>
    </row>
    <row r="108" spans="1:18" ht="39.75" customHeight="1">
      <c r="A108" s="33">
        <f t="shared" si="20"/>
        <v>98</v>
      </c>
      <c r="B108" s="33" t="s">
        <v>94</v>
      </c>
      <c r="C108" s="57" t="s">
        <v>348</v>
      </c>
      <c r="D108" s="10">
        <v>356.318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64"/>
      <c r="O108" s="174"/>
      <c r="P108" s="169"/>
      <c r="Q108" s="104"/>
      <c r="R108" s="109">
        <f t="shared" si="19"/>
        <v>0</v>
      </c>
    </row>
    <row r="109" spans="1:18" ht="39.75" customHeight="1">
      <c r="A109" s="33">
        <f t="shared" si="20"/>
        <v>99</v>
      </c>
      <c r="B109" s="33" t="s">
        <v>95</v>
      </c>
      <c r="C109" s="69" t="s">
        <v>358</v>
      </c>
      <c r="D109" s="10">
        <v>397.065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64"/>
      <c r="O109" s="174"/>
      <c r="P109" s="169"/>
      <c r="Q109" s="104"/>
      <c r="R109" s="109">
        <f t="shared" si="19"/>
        <v>0</v>
      </c>
    </row>
    <row r="110" spans="1:18" ht="39.75" customHeight="1">
      <c r="A110" s="33">
        <f>A109+1</f>
        <v>100</v>
      </c>
      <c r="B110" s="33" t="s">
        <v>155</v>
      </c>
      <c r="C110" s="69" t="s">
        <v>358</v>
      </c>
      <c r="D110" s="10">
        <v>114.4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64"/>
      <c r="O110" s="174"/>
      <c r="P110" s="169"/>
      <c r="Q110" s="104"/>
      <c r="R110" s="109"/>
    </row>
    <row r="111" spans="1:18" ht="39.75" customHeight="1" thickBot="1">
      <c r="A111" s="77">
        <f>A110+1</f>
        <v>101</v>
      </c>
      <c r="B111" s="77" t="s">
        <v>154</v>
      </c>
      <c r="C111" s="69" t="s">
        <v>358</v>
      </c>
      <c r="D111" s="17">
        <v>117.21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65"/>
      <c r="O111" s="186"/>
      <c r="P111" s="170"/>
      <c r="Q111" s="105"/>
      <c r="R111" s="110"/>
    </row>
    <row r="112" spans="1:18" ht="39.75" customHeight="1" thickBot="1">
      <c r="A112" s="66"/>
      <c r="B112" s="101" t="s">
        <v>254</v>
      </c>
      <c r="C112" s="98"/>
      <c r="D112" s="31">
        <v>2906.807</v>
      </c>
      <c r="E112" s="31">
        <f aca="true" t="shared" si="21" ref="E112:O112">SUM(E113:E115)</f>
        <v>4</v>
      </c>
      <c r="F112" s="31">
        <f t="shared" si="21"/>
        <v>27</v>
      </c>
      <c r="G112" s="31">
        <f t="shared" si="21"/>
        <v>5</v>
      </c>
      <c r="H112" s="31">
        <f t="shared" si="21"/>
        <v>68</v>
      </c>
      <c r="I112" s="31">
        <f t="shared" si="21"/>
        <v>8</v>
      </c>
      <c r="J112" s="31">
        <f t="shared" si="21"/>
        <v>28</v>
      </c>
      <c r="K112" s="31">
        <f t="shared" si="21"/>
        <v>16</v>
      </c>
      <c r="L112" s="31">
        <f t="shared" si="21"/>
        <v>16</v>
      </c>
      <c r="M112" s="31">
        <f t="shared" si="21"/>
        <v>0</v>
      </c>
      <c r="N112" s="176">
        <f t="shared" si="21"/>
        <v>0</v>
      </c>
      <c r="O112" s="178">
        <f t="shared" si="21"/>
        <v>215</v>
      </c>
      <c r="P112" s="179">
        <f>SUM(P113:P114)</f>
        <v>10</v>
      </c>
      <c r="Q112" s="106">
        <f>SUM(Q113:Q114)</f>
        <v>0</v>
      </c>
      <c r="R112" s="106">
        <f>SUM(R113:R114)</f>
        <v>0</v>
      </c>
    </row>
    <row r="113" spans="1:18" ht="39.75" customHeight="1">
      <c r="A113" s="39">
        <f>A111+1</f>
        <v>102</v>
      </c>
      <c r="B113" s="39" t="s">
        <v>96</v>
      </c>
      <c r="C113" s="99" t="s">
        <v>176</v>
      </c>
      <c r="D113" s="38">
        <v>2316</v>
      </c>
      <c r="E113" s="38">
        <v>4</v>
      </c>
      <c r="F113" s="38">
        <v>27</v>
      </c>
      <c r="G113" s="38">
        <v>5</v>
      </c>
      <c r="H113" s="38">
        <v>68</v>
      </c>
      <c r="I113" s="38">
        <v>8</v>
      </c>
      <c r="J113" s="38">
        <v>28</v>
      </c>
      <c r="K113" s="38">
        <v>16</v>
      </c>
      <c r="L113" s="38">
        <v>16</v>
      </c>
      <c r="M113" s="38">
        <v>0</v>
      </c>
      <c r="N113" s="163">
        <v>0</v>
      </c>
      <c r="O113" s="185">
        <v>215</v>
      </c>
      <c r="P113" s="168">
        <f>ROUNDDOWN((O113*0.05),0)</f>
        <v>10</v>
      </c>
      <c r="Q113" s="107"/>
      <c r="R113" s="108">
        <f>IF(Q113&lt;P113,Q113,P113)</f>
        <v>0</v>
      </c>
    </row>
    <row r="114" spans="1:18" ht="39.75" customHeight="1">
      <c r="A114" s="33">
        <f>A113+1</f>
        <v>103</v>
      </c>
      <c r="B114" s="33" t="s">
        <v>97</v>
      </c>
      <c r="C114" s="69" t="s">
        <v>358</v>
      </c>
      <c r="D114" s="10">
        <v>529.2654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64"/>
      <c r="O114" s="174"/>
      <c r="P114" s="169">
        <f>ROUNDDOWN((O114*0.05),0)</f>
        <v>0</v>
      </c>
      <c r="Q114" s="104"/>
      <c r="R114" s="109">
        <f>IF(Q114&lt;P114,Q114,P114)</f>
        <v>0</v>
      </c>
    </row>
    <row r="115" spans="1:18" ht="39.75" customHeight="1" thickBot="1">
      <c r="A115" s="77">
        <f>A114+1</f>
        <v>104</v>
      </c>
      <c r="B115" s="205" t="s">
        <v>98</v>
      </c>
      <c r="C115" s="47" t="s">
        <v>349</v>
      </c>
      <c r="D115" s="17">
        <v>61.5416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65"/>
      <c r="O115" s="186"/>
      <c r="P115" s="170">
        <f>ROUNDDOWN((O115*0.05),0)</f>
        <v>0</v>
      </c>
      <c r="Q115" s="105"/>
      <c r="R115" s="110">
        <f>IF(Q115&lt;P115,Q115,P115)</f>
        <v>0</v>
      </c>
    </row>
    <row r="116" spans="1:18" ht="39.75" customHeight="1" thickBot="1">
      <c r="A116" s="66"/>
      <c r="B116" s="101" t="s">
        <v>252</v>
      </c>
      <c r="C116" s="98"/>
      <c r="D116" s="31">
        <v>4663.179</v>
      </c>
      <c r="E116" s="31">
        <f aca="true" t="shared" si="22" ref="E116:R116">SUM(E117:E123)</f>
        <v>15</v>
      </c>
      <c r="F116" s="31">
        <f t="shared" si="22"/>
        <v>43.106</v>
      </c>
      <c r="G116" s="31">
        <f t="shared" si="22"/>
        <v>18</v>
      </c>
      <c r="H116" s="31">
        <f t="shared" si="22"/>
        <v>154</v>
      </c>
      <c r="I116" s="31">
        <f t="shared" si="22"/>
        <v>26</v>
      </c>
      <c r="J116" s="31">
        <f t="shared" si="22"/>
        <v>45</v>
      </c>
      <c r="K116" s="31">
        <f t="shared" si="22"/>
        <v>36</v>
      </c>
      <c r="L116" s="31">
        <f t="shared" si="22"/>
        <v>36</v>
      </c>
      <c r="M116" s="31">
        <f t="shared" si="22"/>
        <v>0</v>
      </c>
      <c r="N116" s="176">
        <f t="shared" si="22"/>
        <v>11</v>
      </c>
      <c r="O116" s="178">
        <f t="shared" si="22"/>
        <v>247</v>
      </c>
      <c r="P116" s="179">
        <f t="shared" si="22"/>
        <v>7</v>
      </c>
      <c r="Q116" s="106">
        <f t="shared" si="22"/>
        <v>0</v>
      </c>
      <c r="R116" s="106">
        <f t="shared" si="22"/>
        <v>0</v>
      </c>
    </row>
    <row r="117" spans="1:18" ht="39.75" customHeight="1">
      <c r="A117" s="39">
        <f>A115+1</f>
        <v>105</v>
      </c>
      <c r="B117" s="39" t="s">
        <v>99</v>
      </c>
      <c r="C117" s="99" t="s">
        <v>170</v>
      </c>
      <c r="D117" s="38">
        <v>2465</v>
      </c>
      <c r="E117" s="38">
        <v>3</v>
      </c>
      <c r="F117" s="38">
        <v>9</v>
      </c>
      <c r="G117" s="38">
        <v>3</v>
      </c>
      <c r="H117" s="38">
        <v>13</v>
      </c>
      <c r="I117" s="38">
        <v>7</v>
      </c>
      <c r="J117" s="38">
        <v>6</v>
      </c>
      <c r="K117" s="38">
        <v>0</v>
      </c>
      <c r="L117" s="38">
        <v>0</v>
      </c>
      <c r="M117" s="38">
        <v>0</v>
      </c>
      <c r="N117" s="163">
        <v>0</v>
      </c>
      <c r="O117" s="185">
        <v>13</v>
      </c>
      <c r="P117" s="168">
        <f aca="true" t="shared" si="23" ref="P117:P123">ROUNDDOWN((O117*0.05),0)</f>
        <v>0</v>
      </c>
      <c r="Q117" s="107"/>
      <c r="R117" s="108">
        <f aca="true" t="shared" si="24" ref="R117:R123">IF(Q117&lt;P117,Q117,P117)</f>
        <v>0</v>
      </c>
    </row>
    <row r="118" spans="1:18" ht="39.75" customHeight="1">
      <c r="A118" s="33">
        <f aca="true" t="shared" si="25" ref="A118:A123">A117+1</f>
        <v>106</v>
      </c>
      <c r="B118" s="33" t="s">
        <v>97</v>
      </c>
      <c r="C118" s="69" t="s">
        <v>358</v>
      </c>
      <c r="D118" s="10">
        <v>212.2506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64"/>
      <c r="O118" s="174"/>
      <c r="P118" s="169">
        <f t="shared" si="23"/>
        <v>0</v>
      </c>
      <c r="Q118" s="104"/>
      <c r="R118" s="109">
        <f t="shared" si="24"/>
        <v>0</v>
      </c>
    </row>
    <row r="119" spans="1:18" ht="39.75" customHeight="1">
      <c r="A119" s="33">
        <f t="shared" si="25"/>
        <v>107</v>
      </c>
      <c r="B119" s="64" t="s">
        <v>100</v>
      </c>
      <c r="C119" s="12" t="s">
        <v>164</v>
      </c>
      <c r="D119" s="10">
        <v>370</v>
      </c>
      <c r="E119" s="10">
        <v>3</v>
      </c>
      <c r="F119" s="10">
        <v>9.2</v>
      </c>
      <c r="G119" s="10">
        <v>3</v>
      </c>
      <c r="H119" s="10">
        <v>39</v>
      </c>
      <c r="I119" s="10">
        <v>6</v>
      </c>
      <c r="J119" s="10">
        <v>11</v>
      </c>
      <c r="K119" s="10">
        <v>11</v>
      </c>
      <c r="L119" s="10">
        <v>11</v>
      </c>
      <c r="M119" s="10">
        <v>0</v>
      </c>
      <c r="N119" s="164">
        <v>0</v>
      </c>
      <c r="O119" s="174">
        <v>39</v>
      </c>
      <c r="P119" s="169">
        <v>0</v>
      </c>
      <c r="Q119" s="104"/>
      <c r="R119" s="109">
        <f t="shared" si="24"/>
        <v>0</v>
      </c>
    </row>
    <row r="120" spans="1:18" ht="39.75" customHeight="1">
      <c r="A120" s="33">
        <f t="shared" si="25"/>
        <v>108</v>
      </c>
      <c r="B120" s="33" t="s">
        <v>155</v>
      </c>
      <c r="C120" s="12" t="s">
        <v>156</v>
      </c>
      <c r="D120" s="10">
        <v>160.95</v>
      </c>
      <c r="E120" s="10">
        <v>2</v>
      </c>
      <c r="F120" s="10">
        <v>6.106</v>
      </c>
      <c r="G120" s="10">
        <v>3</v>
      </c>
      <c r="H120" s="10">
        <v>20</v>
      </c>
      <c r="I120" s="10">
        <v>2</v>
      </c>
      <c r="J120" s="10">
        <v>5</v>
      </c>
      <c r="K120" s="10">
        <v>5</v>
      </c>
      <c r="L120" s="10">
        <v>5</v>
      </c>
      <c r="M120" s="10">
        <v>0</v>
      </c>
      <c r="N120" s="164">
        <v>3</v>
      </c>
      <c r="O120" s="174">
        <v>38</v>
      </c>
      <c r="P120" s="169">
        <f t="shared" si="23"/>
        <v>1</v>
      </c>
      <c r="Q120" s="104"/>
      <c r="R120" s="109"/>
    </row>
    <row r="121" spans="1:18" ht="39.75" customHeight="1">
      <c r="A121" s="33">
        <f t="shared" si="25"/>
        <v>109</v>
      </c>
      <c r="B121" s="192" t="s">
        <v>101</v>
      </c>
      <c r="C121" s="12" t="s">
        <v>165</v>
      </c>
      <c r="D121" s="10">
        <v>798.6244</v>
      </c>
      <c r="E121" s="10">
        <v>3</v>
      </c>
      <c r="F121" s="10">
        <v>7.5</v>
      </c>
      <c r="G121" s="10">
        <v>3</v>
      </c>
      <c r="H121" s="10">
        <v>40</v>
      </c>
      <c r="I121" s="10">
        <v>6</v>
      </c>
      <c r="J121" s="10">
        <v>12</v>
      </c>
      <c r="K121" s="10">
        <v>11</v>
      </c>
      <c r="L121" s="10">
        <v>11</v>
      </c>
      <c r="M121" s="10">
        <v>0</v>
      </c>
      <c r="N121" s="164">
        <v>0</v>
      </c>
      <c r="O121" s="174">
        <v>40</v>
      </c>
      <c r="P121" s="169">
        <f t="shared" si="23"/>
        <v>2</v>
      </c>
      <c r="Q121" s="104"/>
      <c r="R121" s="109">
        <f t="shared" si="24"/>
        <v>0</v>
      </c>
    </row>
    <row r="122" spans="1:18" ht="39.75" customHeight="1">
      <c r="A122" s="33">
        <f t="shared" si="25"/>
        <v>110</v>
      </c>
      <c r="B122" s="33" t="s">
        <v>173</v>
      </c>
      <c r="C122" s="11">
        <v>42972</v>
      </c>
      <c r="D122" s="10">
        <v>656.354</v>
      </c>
      <c r="E122" s="10">
        <v>2</v>
      </c>
      <c r="F122" s="10">
        <v>5.2</v>
      </c>
      <c r="G122" s="10">
        <v>3</v>
      </c>
      <c r="H122" s="10">
        <v>22</v>
      </c>
      <c r="I122" s="10">
        <v>3</v>
      </c>
      <c r="J122" s="10">
        <v>6</v>
      </c>
      <c r="K122" s="10">
        <v>4</v>
      </c>
      <c r="L122" s="10">
        <v>4</v>
      </c>
      <c r="M122" s="10">
        <v>0</v>
      </c>
      <c r="N122" s="164">
        <v>5</v>
      </c>
      <c r="O122" s="174">
        <v>79</v>
      </c>
      <c r="P122" s="169">
        <f t="shared" si="23"/>
        <v>3</v>
      </c>
      <c r="Q122" s="104"/>
      <c r="R122" s="109">
        <f t="shared" si="24"/>
        <v>0</v>
      </c>
    </row>
    <row r="123" spans="1:19" ht="39.75" customHeight="1" thickBot="1">
      <c r="A123" s="96">
        <f t="shared" si="25"/>
        <v>111</v>
      </c>
      <c r="B123" s="96" t="s">
        <v>103</v>
      </c>
      <c r="C123" s="59">
        <v>42973</v>
      </c>
      <c r="D123" s="17">
        <v>160.95</v>
      </c>
      <c r="E123" s="17">
        <v>2</v>
      </c>
      <c r="F123" s="17">
        <v>6.1</v>
      </c>
      <c r="G123" s="17">
        <v>3</v>
      </c>
      <c r="H123" s="17">
        <v>20</v>
      </c>
      <c r="I123" s="17">
        <v>2</v>
      </c>
      <c r="J123" s="17">
        <v>5</v>
      </c>
      <c r="K123" s="17">
        <v>5</v>
      </c>
      <c r="L123" s="17">
        <v>5</v>
      </c>
      <c r="M123" s="17">
        <v>0</v>
      </c>
      <c r="N123" s="165">
        <v>3</v>
      </c>
      <c r="O123" s="186">
        <v>38</v>
      </c>
      <c r="P123" s="170">
        <f t="shared" si="23"/>
        <v>1</v>
      </c>
      <c r="Q123" s="105"/>
      <c r="R123" s="110">
        <f t="shared" si="24"/>
        <v>0</v>
      </c>
      <c r="S123" s="45"/>
    </row>
    <row r="124" spans="1:18" ht="39.75" customHeight="1" thickBot="1">
      <c r="A124" s="273" t="s">
        <v>104</v>
      </c>
      <c r="B124" s="274"/>
      <c r="C124" s="275"/>
      <c r="D124" s="197">
        <v>45222.83</v>
      </c>
      <c r="E124" s="197">
        <f aca="true" t="shared" si="26" ref="E124:R124">E5+E50+E53+E65+E79+E94+E112+E116</f>
        <v>121</v>
      </c>
      <c r="F124" s="197">
        <f t="shared" si="26"/>
        <v>360.20599999999996</v>
      </c>
      <c r="G124" s="197">
        <f t="shared" si="26"/>
        <v>285</v>
      </c>
      <c r="H124" s="197">
        <f t="shared" si="26"/>
        <v>3450</v>
      </c>
      <c r="I124" s="197">
        <f t="shared" si="26"/>
        <v>759</v>
      </c>
      <c r="J124" s="197">
        <f t="shared" si="26"/>
        <v>607</v>
      </c>
      <c r="K124" s="197">
        <f t="shared" si="26"/>
        <v>969</v>
      </c>
      <c r="L124" s="197">
        <f t="shared" si="26"/>
        <v>969</v>
      </c>
      <c r="M124" s="197">
        <f t="shared" si="26"/>
        <v>21</v>
      </c>
      <c r="N124" s="198">
        <f t="shared" si="26"/>
        <v>73</v>
      </c>
      <c r="O124" s="199">
        <f t="shared" si="26"/>
        <v>6269</v>
      </c>
      <c r="P124" s="200">
        <f t="shared" si="26"/>
        <v>276</v>
      </c>
      <c r="Q124" s="199">
        <f t="shared" si="26"/>
        <v>0</v>
      </c>
      <c r="R124" s="199">
        <f t="shared" si="26"/>
        <v>0</v>
      </c>
    </row>
    <row r="125" spans="1:18" ht="39.75" customHeight="1">
      <c r="A125" s="253" t="s">
        <v>360</v>
      </c>
      <c r="B125" s="253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</row>
  </sheetData>
  <sheetProtection/>
  <mergeCells count="21">
    <mergeCell ref="M3:M4"/>
    <mergeCell ref="D3:D4"/>
    <mergeCell ref="K3:L3"/>
    <mergeCell ref="A1:R1"/>
    <mergeCell ref="E3:E4"/>
    <mergeCell ref="F3:F4"/>
    <mergeCell ref="G3:G4"/>
    <mergeCell ref="B3:B4"/>
    <mergeCell ref="N3:N4"/>
    <mergeCell ref="A2:R2"/>
    <mergeCell ref="J3:J4"/>
    <mergeCell ref="R3:R4"/>
    <mergeCell ref="A3:A4"/>
    <mergeCell ref="A125:R125"/>
    <mergeCell ref="A124:C124"/>
    <mergeCell ref="Q3:Q4"/>
    <mergeCell ref="I3:I4"/>
    <mergeCell ref="C3:C4"/>
    <mergeCell ref="P3:P4"/>
    <mergeCell ref="O3:O4"/>
    <mergeCell ref="H3:H4"/>
  </mergeCells>
  <printOptions/>
  <pageMargins left="0.5905511811023623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showGridLines="0" zoomScale="90" zoomScaleNormal="90" zoomScaleSheetLayoutView="100"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56" sqref="H56"/>
    </sheetView>
  </sheetViews>
  <sheetFormatPr defaultColWidth="8.8515625" defaultRowHeight="39.75" customHeight="1"/>
  <cols>
    <col min="1" max="1" width="5.7109375" style="0" customWidth="1"/>
    <col min="2" max="2" width="40.7109375" style="0" customWidth="1"/>
    <col min="3" max="3" width="25.7109375" style="1" customWidth="1"/>
    <col min="4" max="4" width="10.7109375" style="0" customWidth="1"/>
    <col min="5" max="5" width="12.7109375" style="0" customWidth="1"/>
    <col min="6" max="6" width="11.7109375" style="0" customWidth="1"/>
    <col min="7" max="12" width="10.7109375" style="0" customWidth="1"/>
    <col min="13" max="13" width="11.7109375" style="0" customWidth="1"/>
    <col min="14" max="14" width="12.7109375" style="0" customWidth="1"/>
    <col min="15" max="15" width="13.7109375" style="0" customWidth="1"/>
    <col min="16" max="17" width="12.7109375" style="0" customWidth="1"/>
    <col min="18" max="18" width="16.7109375" style="0" customWidth="1"/>
  </cols>
  <sheetData>
    <row r="1" spans="1:18" ht="24.75" customHeight="1" thickBot="1">
      <c r="A1" s="299" t="s">
        <v>355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</row>
    <row r="2" spans="1:18" ht="49.5" customHeight="1" thickBot="1">
      <c r="A2" s="288" t="s">
        <v>365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90"/>
    </row>
    <row r="3" spans="1:18" ht="39.75" customHeight="1">
      <c r="A3" s="297" t="s">
        <v>105</v>
      </c>
      <c r="B3" s="297" t="s">
        <v>12</v>
      </c>
      <c r="C3" s="293" t="s">
        <v>257</v>
      </c>
      <c r="D3" s="297" t="s">
        <v>183</v>
      </c>
      <c r="E3" s="293" t="s">
        <v>256</v>
      </c>
      <c r="F3" s="293" t="s">
        <v>258</v>
      </c>
      <c r="G3" s="293" t="s">
        <v>260</v>
      </c>
      <c r="H3" s="293" t="s">
        <v>259</v>
      </c>
      <c r="I3" s="293" t="s">
        <v>0</v>
      </c>
      <c r="J3" s="293" t="s">
        <v>1</v>
      </c>
      <c r="K3" s="300" t="s">
        <v>6</v>
      </c>
      <c r="L3" s="300"/>
      <c r="M3" s="293" t="s">
        <v>371</v>
      </c>
      <c r="N3" s="293" t="s">
        <v>2</v>
      </c>
      <c r="O3" s="293" t="s">
        <v>7</v>
      </c>
      <c r="P3" s="295" t="s">
        <v>331</v>
      </c>
      <c r="Q3" s="301" t="s">
        <v>8</v>
      </c>
      <c r="R3" s="291" t="s">
        <v>239</v>
      </c>
    </row>
    <row r="4" spans="1:18" ht="39.75" customHeight="1" thickBot="1">
      <c r="A4" s="298"/>
      <c r="B4" s="298"/>
      <c r="C4" s="294"/>
      <c r="D4" s="298"/>
      <c r="E4" s="294"/>
      <c r="F4" s="294"/>
      <c r="G4" s="294"/>
      <c r="H4" s="294"/>
      <c r="I4" s="294"/>
      <c r="J4" s="294"/>
      <c r="K4" s="89" t="s">
        <v>1</v>
      </c>
      <c r="L4" s="90" t="s">
        <v>10</v>
      </c>
      <c r="M4" s="294"/>
      <c r="N4" s="294"/>
      <c r="O4" s="294"/>
      <c r="P4" s="296"/>
      <c r="Q4" s="302"/>
      <c r="R4" s="292"/>
    </row>
    <row r="5" spans="1:18" ht="39.75" customHeight="1" thickBot="1">
      <c r="A5" s="66"/>
      <c r="B5" s="81" t="s">
        <v>359</v>
      </c>
      <c r="C5" s="67"/>
      <c r="D5" s="31">
        <f aca="true" t="shared" si="0" ref="D5:R5">SUM(D6:D44)</f>
        <v>6191.619999999999</v>
      </c>
      <c r="E5" s="31">
        <f t="shared" si="0"/>
        <v>40</v>
      </c>
      <c r="F5" s="31">
        <f t="shared" si="0"/>
        <v>91.39999999999999</v>
      </c>
      <c r="G5" s="31">
        <f t="shared" si="0"/>
        <v>90</v>
      </c>
      <c r="H5" s="31">
        <f t="shared" si="0"/>
        <v>1372</v>
      </c>
      <c r="I5" s="31">
        <f t="shared" si="0"/>
        <v>269</v>
      </c>
      <c r="J5" s="31">
        <f t="shared" si="0"/>
        <v>222</v>
      </c>
      <c r="K5" s="31">
        <f t="shared" si="0"/>
        <v>423</v>
      </c>
      <c r="L5" s="31">
        <f t="shared" si="0"/>
        <v>423</v>
      </c>
      <c r="M5" s="31">
        <f t="shared" si="0"/>
        <v>4</v>
      </c>
      <c r="N5" s="176">
        <f t="shared" si="0"/>
        <v>31</v>
      </c>
      <c r="O5" s="178">
        <f t="shared" si="0"/>
        <v>2250</v>
      </c>
      <c r="P5" s="177">
        <f t="shared" si="0"/>
        <v>103</v>
      </c>
      <c r="Q5" s="118">
        <f t="shared" si="0"/>
        <v>107</v>
      </c>
      <c r="R5" s="102">
        <f t="shared" si="0"/>
        <v>103</v>
      </c>
    </row>
    <row r="6" spans="1:18" ht="39.75" customHeight="1" thickBot="1">
      <c r="A6" s="115">
        <v>1</v>
      </c>
      <c r="B6" s="152" t="s">
        <v>13</v>
      </c>
      <c r="C6" s="68" t="s">
        <v>213</v>
      </c>
      <c r="D6" s="4">
        <v>648.017</v>
      </c>
      <c r="E6" s="4">
        <v>2</v>
      </c>
      <c r="F6" s="4">
        <v>2.5</v>
      </c>
      <c r="G6" s="4">
        <v>1</v>
      </c>
      <c r="H6" s="5">
        <v>8</v>
      </c>
      <c r="I6" s="4">
        <v>1</v>
      </c>
      <c r="J6" s="4">
        <v>1</v>
      </c>
      <c r="K6" s="4">
        <v>1</v>
      </c>
      <c r="L6" s="4">
        <v>1</v>
      </c>
      <c r="M6" s="4">
        <v>0</v>
      </c>
      <c r="N6" s="166">
        <v>4</v>
      </c>
      <c r="O6" s="173">
        <v>62</v>
      </c>
      <c r="P6" s="171">
        <f aca="true" t="shared" si="1" ref="P6:P38">ROUNDDOWN((O6*0.05),0)</f>
        <v>3</v>
      </c>
      <c r="Q6" s="116">
        <v>5</v>
      </c>
      <c r="R6" s="117">
        <f aca="true" t="shared" si="2" ref="R6:R44">IF(Q6&lt;P6,Q6,P6)</f>
        <v>3</v>
      </c>
    </row>
    <row r="7" spans="1:18" ht="39.75" customHeight="1" thickBot="1">
      <c r="A7" s="24">
        <f aca="true" t="shared" si="3" ref="A7:A44">A6+1</f>
        <v>2</v>
      </c>
      <c r="B7" s="63" t="s">
        <v>14</v>
      </c>
      <c r="C7" s="56" t="s">
        <v>264</v>
      </c>
      <c r="D7" s="23">
        <v>566</v>
      </c>
      <c r="E7" s="23"/>
      <c r="F7" s="23"/>
      <c r="G7" s="23"/>
      <c r="H7" s="3"/>
      <c r="I7" s="23"/>
      <c r="J7" s="23"/>
      <c r="K7" s="23"/>
      <c r="L7" s="23"/>
      <c r="M7" s="23"/>
      <c r="N7" s="167"/>
      <c r="O7" s="174"/>
      <c r="P7" s="172">
        <v>0</v>
      </c>
      <c r="Q7" s="111">
        <v>2</v>
      </c>
      <c r="R7" s="114">
        <f t="shared" si="2"/>
        <v>0</v>
      </c>
    </row>
    <row r="8" spans="1:18" ht="39.75" customHeight="1" thickBot="1">
      <c r="A8" s="24">
        <f t="shared" si="3"/>
        <v>3</v>
      </c>
      <c r="B8" s="63" t="s">
        <v>15</v>
      </c>
      <c r="C8" s="30">
        <v>43372</v>
      </c>
      <c r="D8" s="23">
        <v>144</v>
      </c>
      <c r="E8" s="23">
        <v>1</v>
      </c>
      <c r="F8" s="23">
        <v>2.5</v>
      </c>
      <c r="G8" s="23">
        <v>1</v>
      </c>
      <c r="H8" s="3">
        <v>7</v>
      </c>
      <c r="I8" s="23">
        <v>1</v>
      </c>
      <c r="J8" s="23">
        <v>1</v>
      </c>
      <c r="K8" s="23">
        <v>0</v>
      </c>
      <c r="L8" s="23">
        <v>0</v>
      </c>
      <c r="M8" s="23">
        <v>4</v>
      </c>
      <c r="N8" s="167">
        <v>1</v>
      </c>
      <c r="O8" s="174">
        <v>41</v>
      </c>
      <c r="P8" s="172">
        <f t="shared" si="1"/>
        <v>2</v>
      </c>
      <c r="Q8" s="111">
        <v>2</v>
      </c>
      <c r="R8" s="114">
        <f t="shared" si="2"/>
        <v>2</v>
      </c>
    </row>
    <row r="9" spans="1:18" ht="39.75" customHeight="1" thickBot="1">
      <c r="A9" s="24">
        <f t="shared" si="3"/>
        <v>4</v>
      </c>
      <c r="B9" s="26" t="s">
        <v>16</v>
      </c>
      <c r="C9" s="30" t="s">
        <v>198</v>
      </c>
      <c r="D9" s="23">
        <v>47.5</v>
      </c>
      <c r="E9" s="23">
        <v>1</v>
      </c>
      <c r="F9" s="23">
        <v>1.8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167">
        <v>0</v>
      </c>
      <c r="O9" s="174">
        <v>0</v>
      </c>
      <c r="P9" s="172">
        <f t="shared" si="1"/>
        <v>0</v>
      </c>
      <c r="Q9" s="111"/>
      <c r="R9" s="114">
        <f t="shared" si="2"/>
        <v>0</v>
      </c>
    </row>
    <row r="10" spans="1:18" ht="39.75" customHeight="1" thickBot="1">
      <c r="A10" s="24">
        <f t="shared" si="3"/>
        <v>5</v>
      </c>
      <c r="B10" s="26" t="s">
        <v>241</v>
      </c>
      <c r="C10" s="47" t="s">
        <v>349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67"/>
      <c r="O10" s="174"/>
      <c r="P10" s="172">
        <f t="shared" si="1"/>
        <v>0</v>
      </c>
      <c r="Q10" s="111"/>
      <c r="R10" s="114">
        <f t="shared" si="2"/>
        <v>0</v>
      </c>
    </row>
    <row r="11" spans="1:18" ht="39.75" customHeight="1" thickBot="1">
      <c r="A11" s="24">
        <f t="shared" si="3"/>
        <v>6</v>
      </c>
      <c r="B11" s="26" t="s">
        <v>242</v>
      </c>
      <c r="C11" s="47" t="s">
        <v>349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167"/>
      <c r="O11" s="174"/>
      <c r="P11" s="172">
        <f t="shared" si="1"/>
        <v>0</v>
      </c>
      <c r="Q11" s="111"/>
      <c r="R11" s="114">
        <f t="shared" si="2"/>
        <v>0</v>
      </c>
    </row>
    <row r="12" spans="1:18" ht="39.75" customHeight="1" thickBot="1">
      <c r="A12" s="24">
        <f t="shared" si="3"/>
        <v>7</v>
      </c>
      <c r="B12" s="26" t="s">
        <v>243</v>
      </c>
      <c r="C12" s="47" t="s">
        <v>349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67"/>
      <c r="O12" s="174"/>
      <c r="P12" s="172">
        <f t="shared" si="1"/>
        <v>0</v>
      </c>
      <c r="Q12" s="111"/>
      <c r="R12" s="114">
        <f t="shared" si="2"/>
        <v>0</v>
      </c>
    </row>
    <row r="13" spans="1:18" ht="39.75" customHeight="1" thickBot="1">
      <c r="A13" s="24">
        <f t="shared" si="3"/>
        <v>8</v>
      </c>
      <c r="B13" s="26" t="s">
        <v>158</v>
      </c>
      <c r="C13" s="30">
        <v>43344</v>
      </c>
      <c r="D13" s="3">
        <v>136</v>
      </c>
      <c r="E13" s="23">
        <v>1</v>
      </c>
      <c r="F13" s="23">
        <v>2.5</v>
      </c>
      <c r="G13" s="23">
        <v>2</v>
      </c>
      <c r="H13" s="23">
        <v>39</v>
      </c>
      <c r="I13" s="23">
        <v>9</v>
      </c>
      <c r="J13" s="23">
        <v>8</v>
      </c>
      <c r="K13" s="23">
        <v>11</v>
      </c>
      <c r="L13" s="23">
        <v>11</v>
      </c>
      <c r="M13" s="23">
        <v>0</v>
      </c>
      <c r="N13" s="167">
        <v>0</v>
      </c>
      <c r="O13" s="174">
        <v>80</v>
      </c>
      <c r="P13" s="172">
        <f t="shared" si="1"/>
        <v>4</v>
      </c>
      <c r="Q13" s="111">
        <v>4</v>
      </c>
      <c r="R13" s="114">
        <f t="shared" si="2"/>
        <v>4</v>
      </c>
    </row>
    <row r="14" spans="1:18" ht="39.75" customHeight="1" thickBot="1">
      <c r="A14" s="24">
        <f t="shared" si="3"/>
        <v>9</v>
      </c>
      <c r="B14" s="63" t="s">
        <v>157</v>
      </c>
      <c r="C14" s="30">
        <v>43336</v>
      </c>
      <c r="D14" s="10">
        <v>113</v>
      </c>
      <c r="E14" s="10">
        <v>1</v>
      </c>
      <c r="F14" s="10">
        <v>3</v>
      </c>
      <c r="G14" s="10">
        <v>3</v>
      </c>
      <c r="H14" s="10">
        <v>52</v>
      </c>
      <c r="I14" s="10">
        <v>9</v>
      </c>
      <c r="J14" s="10">
        <v>13</v>
      </c>
      <c r="K14" s="10">
        <v>15</v>
      </c>
      <c r="L14" s="10">
        <v>15</v>
      </c>
      <c r="M14" s="10">
        <v>0</v>
      </c>
      <c r="N14" s="164">
        <v>0</v>
      </c>
      <c r="O14" s="174">
        <v>120</v>
      </c>
      <c r="P14" s="169">
        <f t="shared" si="1"/>
        <v>6</v>
      </c>
      <c r="Q14" s="112">
        <v>6</v>
      </c>
      <c r="R14" s="109">
        <f t="shared" si="2"/>
        <v>6</v>
      </c>
    </row>
    <row r="15" spans="1:18" ht="39.75" customHeight="1" thickBot="1">
      <c r="A15" s="24">
        <f t="shared" si="3"/>
        <v>10</v>
      </c>
      <c r="B15" s="26" t="s">
        <v>356</v>
      </c>
      <c r="C15" s="30">
        <v>43340</v>
      </c>
      <c r="D15" s="10">
        <v>205.097</v>
      </c>
      <c r="E15" s="10">
        <v>2</v>
      </c>
      <c r="F15" s="10">
        <v>5</v>
      </c>
      <c r="G15" s="10">
        <v>5</v>
      </c>
      <c r="H15" s="10">
        <v>98</v>
      </c>
      <c r="I15" s="10">
        <v>16</v>
      </c>
      <c r="J15" s="10">
        <v>24</v>
      </c>
      <c r="K15" s="10">
        <v>29</v>
      </c>
      <c r="L15" s="10">
        <v>29</v>
      </c>
      <c r="M15" s="10">
        <v>0</v>
      </c>
      <c r="N15" s="164">
        <v>0</v>
      </c>
      <c r="O15" s="174">
        <v>160</v>
      </c>
      <c r="P15" s="169">
        <f t="shared" si="1"/>
        <v>8</v>
      </c>
      <c r="Q15" s="112">
        <v>8</v>
      </c>
      <c r="R15" s="109">
        <f t="shared" si="2"/>
        <v>8</v>
      </c>
    </row>
    <row r="16" spans="1:18" ht="39.75" customHeight="1" thickBot="1">
      <c r="A16" s="24">
        <f t="shared" si="3"/>
        <v>11</v>
      </c>
      <c r="B16" s="63" t="s">
        <v>184</v>
      </c>
      <c r="C16" s="28">
        <v>43369</v>
      </c>
      <c r="D16" s="10">
        <v>116.6</v>
      </c>
      <c r="E16" s="10">
        <v>1</v>
      </c>
      <c r="F16" s="10">
        <v>3</v>
      </c>
      <c r="G16" s="10">
        <v>5</v>
      </c>
      <c r="H16" s="10">
        <v>150</v>
      </c>
      <c r="I16" s="10">
        <v>19</v>
      </c>
      <c r="J16" s="10">
        <v>17</v>
      </c>
      <c r="K16" s="10">
        <v>57</v>
      </c>
      <c r="L16" s="10">
        <v>57</v>
      </c>
      <c r="M16" s="10">
        <v>0</v>
      </c>
      <c r="N16" s="164">
        <v>0</v>
      </c>
      <c r="O16" s="174">
        <v>150</v>
      </c>
      <c r="P16" s="169">
        <f t="shared" si="1"/>
        <v>7</v>
      </c>
      <c r="Q16" s="112">
        <v>7</v>
      </c>
      <c r="R16" s="109">
        <f t="shared" si="2"/>
        <v>7</v>
      </c>
    </row>
    <row r="17" spans="1:18" ht="39.75" customHeight="1" thickBot="1">
      <c r="A17" s="24">
        <f t="shared" si="3"/>
        <v>12</v>
      </c>
      <c r="B17" s="26" t="s">
        <v>3</v>
      </c>
      <c r="C17" s="58" t="s">
        <v>205</v>
      </c>
      <c r="D17" s="10">
        <v>201.063</v>
      </c>
      <c r="E17" s="10">
        <v>3</v>
      </c>
      <c r="F17" s="10">
        <v>3</v>
      </c>
      <c r="G17" s="10">
        <v>4</v>
      </c>
      <c r="H17" s="10">
        <v>75</v>
      </c>
      <c r="I17" s="10">
        <v>21</v>
      </c>
      <c r="J17" s="10">
        <v>14</v>
      </c>
      <c r="K17" s="10">
        <v>20</v>
      </c>
      <c r="L17" s="10">
        <v>20</v>
      </c>
      <c r="M17" s="10">
        <v>0</v>
      </c>
      <c r="N17" s="164">
        <v>0</v>
      </c>
      <c r="O17" s="174">
        <v>220</v>
      </c>
      <c r="P17" s="169">
        <f t="shared" si="1"/>
        <v>11</v>
      </c>
      <c r="Q17" s="112">
        <v>11</v>
      </c>
      <c r="R17" s="109">
        <f t="shared" si="2"/>
        <v>11</v>
      </c>
    </row>
    <row r="18" spans="1:18" ht="39.75" customHeight="1" thickBot="1">
      <c r="A18" s="24">
        <f t="shared" si="3"/>
        <v>13</v>
      </c>
      <c r="B18" s="26" t="s">
        <v>218</v>
      </c>
      <c r="C18" s="28">
        <v>43367</v>
      </c>
      <c r="D18" s="10">
        <v>53.867</v>
      </c>
      <c r="E18" s="10">
        <v>1</v>
      </c>
      <c r="F18" s="10">
        <v>2.5</v>
      </c>
      <c r="G18" s="10">
        <v>4</v>
      </c>
      <c r="H18" s="10">
        <v>125</v>
      </c>
      <c r="I18" s="10">
        <v>17</v>
      </c>
      <c r="J18" s="10">
        <v>11</v>
      </c>
      <c r="K18" s="10">
        <v>48</v>
      </c>
      <c r="L18" s="10">
        <v>48</v>
      </c>
      <c r="M18" s="10">
        <v>0</v>
      </c>
      <c r="N18" s="164">
        <v>1</v>
      </c>
      <c r="O18" s="174">
        <v>125</v>
      </c>
      <c r="P18" s="169">
        <f t="shared" si="1"/>
        <v>6</v>
      </c>
      <c r="Q18" s="112">
        <v>6</v>
      </c>
      <c r="R18" s="109">
        <f t="shared" si="2"/>
        <v>6</v>
      </c>
    </row>
    <row r="19" spans="1:18" ht="39.75" customHeight="1" thickBot="1">
      <c r="A19" s="24">
        <f t="shared" si="3"/>
        <v>14</v>
      </c>
      <c r="B19" s="26" t="s">
        <v>219</v>
      </c>
      <c r="C19" s="30">
        <v>43370</v>
      </c>
      <c r="D19" s="10">
        <v>100.78</v>
      </c>
      <c r="E19" s="10">
        <v>1</v>
      </c>
      <c r="F19" s="10">
        <v>2.5</v>
      </c>
      <c r="G19" s="10">
        <v>4</v>
      </c>
      <c r="H19" s="10">
        <v>111</v>
      </c>
      <c r="I19" s="10">
        <v>11</v>
      </c>
      <c r="J19" s="10">
        <v>12</v>
      </c>
      <c r="K19" s="10">
        <v>44</v>
      </c>
      <c r="L19" s="10">
        <v>44</v>
      </c>
      <c r="M19" s="10">
        <v>0</v>
      </c>
      <c r="N19" s="164">
        <v>0</v>
      </c>
      <c r="O19" s="174">
        <v>111</v>
      </c>
      <c r="P19" s="169">
        <f t="shared" si="1"/>
        <v>5</v>
      </c>
      <c r="Q19" s="112">
        <v>5</v>
      </c>
      <c r="R19" s="109">
        <f t="shared" si="2"/>
        <v>5</v>
      </c>
    </row>
    <row r="20" spans="1:18" ht="39.75" customHeight="1" thickBot="1">
      <c r="A20" s="25">
        <f t="shared" si="3"/>
        <v>15</v>
      </c>
      <c r="B20" s="61" t="s">
        <v>25</v>
      </c>
      <c r="C20" s="30">
        <v>43370</v>
      </c>
      <c r="D20" s="10">
        <v>34.42</v>
      </c>
      <c r="E20" s="10">
        <v>1</v>
      </c>
      <c r="F20" s="10">
        <v>3</v>
      </c>
      <c r="G20" s="10">
        <v>3</v>
      </c>
      <c r="H20" s="10">
        <v>23</v>
      </c>
      <c r="I20" s="10">
        <v>6</v>
      </c>
      <c r="J20" s="10">
        <v>6</v>
      </c>
      <c r="K20" s="10">
        <v>4</v>
      </c>
      <c r="L20" s="10">
        <v>4</v>
      </c>
      <c r="M20" s="10">
        <v>0</v>
      </c>
      <c r="N20" s="164">
        <v>3</v>
      </c>
      <c r="O20" s="174">
        <v>27</v>
      </c>
      <c r="P20" s="169">
        <f t="shared" si="1"/>
        <v>1</v>
      </c>
      <c r="Q20" s="113"/>
      <c r="R20" s="109">
        <f>P20</f>
        <v>1</v>
      </c>
    </row>
    <row r="21" spans="1:18" ht="39.75" customHeight="1" thickBot="1">
      <c r="A21" s="25">
        <f t="shared" si="3"/>
        <v>16</v>
      </c>
      <c r="B21" s="33" t="s">
        <v>26</v>
      </c>
      <c r="C21" s="57" t="s">
        <v>348</v>
      </c>
      <c r="D21" s="10">
        <v>161.327</v>
      </c>
      <c r="E21" s="10"/>
      <c r="F21" s="10"/>
      <c r="G21" s="10"/>
      <c r="H21" s="10"/>
      <c r="I21" s="10"/>
      <c r="J21" s="10"/>
      <c r="K21" s="10"/>
      <c r="L21" s="10"/>
      <c r="M21" s="10"/>
      <c r="N21" s="164"/>
      <c r="O21" s="174"/>
      <c r="P21" s="169">
        <f t="shared" si="1"/>
        <v>0</v>
      </c>
      <c r="Q21" s="112"/>
      <c r="R21" s="109">
        <f t="shared" si="2"/>
        <v>0</v>
      </c>
    </row>
    <row r="22" spans="1:18" ht="39.75" customHeight="1" thickBot="1">
      <c r="A22" s="25">
        <v>17</v>
      </c>
      <c r="B22" s="61" t="s">
        <v>244</v>
      </c>
      <c r="C22" s="57" t="s">
        <v>348</v>
      </c>
      <c r="D22" s="10">
        <v>765.64</v>
      </c>
      <c r="E22" s="10"/>
      <c r="F22" s="10"/>
      <c r="G22" s="10"/>
      <c r="H22" s="10"/>
      <c r="I22" s="10"/>
      <c r="J22" s="10"/>
      <c r="K22" s="10"/>
      <c r="L22" s="10"/>
      <c r="M22" s="10"/>
      <c r="N22" s="164"/>
      <c r="O22" s="174"/>
      <c r="P22" s="169">
        <v>0</v>
      </c>
      <c r="Q22" s="112"/>
      <c r="R22" s="109">
        <f>P22</f>
        <v>0</v>
      </c>
    </row>
    <row r="23" spans="1:18" ht="39.75" customHeight="1" thickBot="1">
      <c r="A23" s="25">
        <v>18</v>
      </c>
      <c r="B23" s="61" t="s">
        <v>245</v>
      </c>
      <c r="C23" s="57" t="s">
        <v>348</v>
      </c>
      <c r="D23" s="10">
        <v>211.5</v>
      </c>
      <c r="E23" s="10"/>
      <c r="F23" s="10"/>
      <c r="G23" s="10"/>
      <c r="H23" s="10"/>
      <c r="I23" s="10"/>
      <c r="J23" s="10"/>
      <c r="K23" s="10"/>
      <c r="L23" s="10"/>
      <c r="M23" s="10"/>
      <c r="N23" s="164"/>
      <c r="O23" s="174"/>
      <c r="P23" s="169">
        <f t="shared" si="1"/>
        <v>0</v>
      </c>
      <c r="Q23" s="113"/>
      <c r="R23" s="109">
        <f>P23</f>
        <v>0</v>
      </c>
    </row>
    <row r="24" spans="1:18" ht="39.75" customHeight="1" thickBot="1">
      <c r="A24" s="24">
        <v>19</v>
      </c>
      <c r="B24" s="26" t="s">
        <v>27</v>
      </c>
      <c r="C24" s="58" t="s">
        <v>191</v>
      </c>
      <c r="D24" s="10">
        <v>240.043</v>
      </c>
      <c r="E24" s="10">
        <v>2</v>
      </c>
      <c r="F24" s="10">
        <v>3.1</v>
      </c>
      <c r="G24" s="10">
        <v>4</v>
      </c>
      <c r="H24" s="10">
        <v>57</v>
      </c>
      <c r="I24" s="10">
        <v>21</v>
      </c>
      <c r="J24" s="10">
        <v>14</v>
      </c>
      <c r="K24" s="10">
        <v>11</v>
      </c>
      <c r="L24" s="10">
        <v>11</v>
      </c>
      <c r="M24" s="10">
        <v>0</v>
      </c>
      <c r="N24" s="164">
        <v>0</v>
      </c>
      <c r="O24" s="174">
        <v>200</v>
      </c>
      <c r="P24" s="169">
        <f t="shared" si="1"/>
        <v>10</v>
      </c>
      <c r="Q24" s="112">
        <v>10</v>
      </c>
      <c r="R24" s="109">
        <f t="shared" si="2"/>
        <v>10</v>
      </c>
    </row>
    <row r="25" spans="1:18" ht="39.75" customHeight="1" thickBot="1">
      <c r="A25" s="24">
        <f t="shared" si="3"/>
        <v>20</v>
      </c>
      <c r="B25" s="26" t="s">
        <v>28</v>
      </c>
      <c r="C25" s="47" t="s">
        <v>349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64"/>
      <c r="O25" s="174"/>
      <c r="P25" s="169">
        <f t="shared" si="1"/>
        <v>0</v>
      </c>
      <c r="Q25" s="112"/>
      <c r="R25" s="109">
        <f t="shared" si="2"/>
        <v>0</v>
      </c>
    </row>
    <row r="26" spans="1:18" ht="39.75" customHeight="1" thickBot="1">
      <c r="A26" s="24">
        <f t="shared" si="3"/>
        <v>21</v>
      </c>
      <c r="B26" s="33" t="s">
        <v>30</v>
      </c>
      <c r="C26" s="56" t="s">
        <v>264</v>
      </c>
      <c r="D26" s="10">
        <v>67.361</v>
      </c>
      <c r="E26" s="10"/>
      <c r="F26" s="10"/>
      <c r="G26" s="10"/>
      <c r="H26" s="10"/>
      <c r="I26" s="10"/>
      <c r="J26" s="10"/>
      <c r="K26" s="10"/>
      <c r="L26" s="10"/>
      <c r="M26" s="10"/>
      <c r="N26" s="164"/>
      <c r="O26" s="174"/>
      <c r="P26" s="169">
        <v>0</v>
      </c>
      <c r="Q26" s="112">
        <v>4</v>
      </c>
      <c r="R26" s="109">
        <f t="shared" si="2"/>
        <v>0</v>
      </c>
    </row>
    <row r="27" spans="1:18" ht="39.75" customHeight="1" thickBot="1">
      <c r="A27" s="24">
        <f t="shared" si="3"/>
        <v>22</v>
      </c>
      <c r="B27" s="26" t="s">
        <v>31</v>
      </c>
      <c r="C27" s="30">
        <v>43324</v>
      </c>
      <c r="D27" s="10">
        <v>117.698</v>
      </c>
      <c r="E27" s="10">
        <v>1</v>
      </c>
      <c r="F27" s="10">
        <v>2.5</v>
      </c>
      <c r="G27" s="10">
        <v>6</v>
      </c>
      <c r="H27" s="10">
        <v>97</v>
      </c>
      <c r="I27" s="10">
        <v>21</v>
      </c>
      <c r="J27" s="10">
        <v>10</v>
      </c>
      <c r="K27" s="10">
        <v>33</v>
      </c>
      <c r="L27" s="10">
        <v>33</v>
      </c>
      <c r="M27" s="10">
        <v>0</v>
      </c>
      <c r="N27" s="164">
        <v>0</v>
      </c>
      <c r="O27" s="174">
        <v>97</v>
      </c>
      <c r="P27" s="169">
        <f t="shared" si="1"/>
        <v>4</v>
      </c>
      <c r="Q27" s="112">
        <v>4</v>
      </c>
      <c r="R27" s="109">
        <f t="shared" si="2"/>
        <v>4</v>
      </c>
    </row>
    <row r="28" spans="1:18" ht="39.75" customHeight="1" thickBot="1">
      <c r="A28" s="24">
        <f t="shared" si="3"/>
        <v>23</v>
      </c>
      <c r="B28" s="26" t="s">
        <v>32</v>
      </c>
      <c r="C28" s="30" t="s">
        <v>229</v>
      </c>
      <c r="D28" s="10">
        <v>282.278</v>
      </c>
      <c r="E28" s="10">
        <v>3</v>
      </c>
      <c r="F28" s="10">
        <v>9</v>
      </c>
      <c r="G28" s="10">
        <v>11</v>
      </c>
      <c r="H28" s="10">
        <v>172</v>
      </c>
      <c r="I28" s="10">
        <v>37</v>
      </c>
      <c r="J28" s="10">
        <v>22</v>
      </c>
      <c r="K28" s="10">
        <v>56</v>
      </c>
      <c r="L28" s="10">
        <v>56</v>
      </c>
      <c r="M28" s="10">
        <v>0</v>
      </c>
      <c r="N28" s="164">
        <v>1</v>
      </c>
      <c r="O28" s="174">
        <v>172</v>
      </c>
      <c r="P28" s="169">
        <f t="shared" si="1"/>
        <v>8</v>
      </c>
      <c r="Q28" s="112">
        <v>8</v>
      </c>
      <c r="R28" s="109">
        <f t="shared" si="2"/>
        <v>8</v>
      </c>
    </row>
    <row r="29" spans="1:18" ht="39.75" customHeight="1" thickBot="1">
      <c r="A29" s="25">
        <f t="shared" si="3"/>
        <v>24</v>
      </c>
      <c r="B29" s="192" t="s">
        <v>235</v>
      </c>
      <c r="C29" s="47" t="s">
        <v>349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64"/>
      <c r="O29" s="174"/>
      <c r="P29" s="169">
        <f t="shared" si="1"/>
        <v>0</v>
      </c>
      <c r="Q29" s="112"/>
      <c r="R29" s="109">
        <f t="shared" si="2"/>
        <v>0</v>
      </c>
    </row>
    <row r="30" spans="1:18" ht="39.75" customHeight="1" thickBot="1">
      <c r="A30" s="25">
        <f t="shared" si="3"/>
        <v>25</v>
      </c>
      <c r="B30" s="155" t="s">
        <v>403</v>
      </c>
      <c r="C30" s="58" t="s">
        <v>222</v>
      </c>
      <c r="D30" s="10">
        <v>103</v>
      </c>
      <c r="E30" s="10">
        <v>2</v>
      </c>
      <c r="F30" s="10">
        <v>2.7</v>
      </c>
      <c r="G30" s="10">
        <v>4</v>
      </c>
      <c r="H30" s="10">
        <v>23</v>
      </c>
      <c r="I30" s="10">
        <v>6</v>
      </c>
      <c r="J30" s="10">
        <v>7</v>
      </c>
      <c r="K30" s="10">
        <v>5</v>
      </c>
      <c r="L30" s="10">
        <v>5</v>
      </c>
      <c r="M30" s="10">
        <v>0</v>
      </c>
      <c r="N30" s="164">
        <v>0</v>
      </c>
      <c r="O30" s="174">
        <v>100</v>
      </c>
      <c r="P30" s="169">
        <f t="shared" si="1"/>
        <v>5</v>
      </c>
      <c r="Q30" s="112">
        <v>5</v>
      </c>
      <c r="R30" s="109">
        <f t="shared" si="2"/>
        <v>5</v>
      </c>
    </row>
    <row r="31" spans="1:18" ht="39.75" customHeight="1" thickBot="1">
      <c r="A31" s="25">
        <f t="shared" si="3"/>
        <v>26</v>
      </c>
      <c r="B31" s="33" t="s">
        <v>171</v>
      </c>
      <c r="C31" s="30">
        <v>43335</v>
      </c>
      <c r="D31" s="10">
        <v>236.7</v>
      </c>
      <c r="E31" s="10">
        <v>2</v>
      </c>
      <c r="F31" s="10">
        <v>7.5</v>
      </c>
      <c r="G31" s="10">
        <v>4</v>
      </c>
      <c r="H31" s="10">
        <v>67</v>
      </c>
      <c r="I31" s="10">
        <v>13</v>
      </c>
      <c r="J31" s="10">
        <v>14</v>
      </c>
      <c r="K31" s="10">
        <v>16</v>
      </c>
      <c r="L31" s="10">
        <v>16</v>
      </c>
      <c r="M31" s="10">
        <v>0</v>
      </c>
      <c r="N31" s="164">
        <v>8</v>
      </c>
      <c r="O31" s="174">
        <v>102</v>
      </c>
      <c r="P31" s="169">
        <f t="shared" si="1"/>
        <v>5</v>
      </c>
      <c r="Q31" s="112">
        <v>5</v>
      </c>
      <c r="R31" s="109">
        <f t="shared" si="2"/>
        <v>5</v>
      </c>
    </row>
    <row r="32" spans="1:18" ht="39.75" customHeight="1" thickBot="1">
      <c r="A32" s="25">
        <f t="shared" si="3"/>
        <v>27</v>
      </c>
      <c r="B32" s="192" t="s">
        <v>137</v>
      </c>
      <c r="C32" s="58" t="s">
        <v>193</v>
      </c>
      <c r="D32" s="10">
        <v>351.3</v>
      </c>
      <c r="E32" s="10">
        <v>3</v>
      </c>
      <c r="F32" s="10">
        <v>9</v>
      </c>
      <c r="G32" s="10">
        <v>6</v>
      </c>
      <c r="H32" s="10">
        <v>50</v>
      </c>
      <c r="I32" s="10">
        <v>7</v>
      </c>
      <c r="J32" s="10">
        <v>12</v>
      </c>
      <c r="K32" s="10">
        <v>14</v>
      </c>
      <c r="L32" s="10">
        <v>14</v>
      </c>
      <c r="M32" s="10">
        <v>0</v>
      </c>
      <c r="N32" s="164">
        <v>3</v>
      </c>
      <c r="O32" s="174">
        <v>80</v>
      </c>
      <c r="P32" s="169">
        <f t="shared" si="1"/>
        <v>4</v>
      </c>
      <c r="Q32" s="113"/>
      <c r="R32" s="109">
        <f>P32</f>
        <v>4</v>
      </c>
    </row>
    <row r="33" spans="1:18" ht="39.75" customHeight="1" thickBot="1">
      <c r="A33" s="25">
        <f t="shared" si="3"/>
        <v>28</v>
      </c>
      <c r="B33" s="192" t="s">
        <v>240</v>
      </c>
      <c r="C33" s="30" t="s">
        <v>194</v>
      </c>
      <c r="D33" s="10">
        <v>215.9</v>
      </c>
      <c r="E33" s="10">
        <v>2</v>
      </c>
      <c r="F33" s="10">
        <v>6.5</v>
      </c>
      <c r="G33" s="10">
        <v>5</v>
      </c>
      <c r="H33" s="10">
        <v>41</v>
      </c>
      <c r="I33" s="10">
        <v>8</v>
      </c>
      <c r="J33" s="10">
        <v>10</v>
      </c>
      <c r="K33" s="10">
        <v>10</v>
      </c>
      <c r="L33" s="10">
        <v>10</v>
      </c>
      <c r="M33" s="10">
        <v>0</v>
      </c>
      <c r="N33" s="164">
        <v>3</v>
      </c>
      <c r="O33" s="174">
        <v>55</v>
      </c>
      <c r="P33" s="169">
        <f t="shared" si="1"/>
        <v>2</v>
      </c>
      <c r="Q33" s="113"/>
      <c r="R33" s="109">
        <f>P33</f>
        <v>2</v>
      </c>
    </row>
    <row r="34" spans="1:18" ht="39.75" customHeight="1" thickBot="1">
      <c r="A34" s="25">
        <f t="shared" si="3"/>
        <v>29</v>
      </c>
      <c r="B34" s="192" t="s">
        <v>195</v>
      </c>
      <c r="C34" s="30">
        <v>43369</v>
      </c>
      <c r="D34" s="10">
        <v>51.25</v>
      </c>
      <c r="E34" s="10">
        <v>1</v>
      </c>
      <c r="F34" s="10">
        <v>4.2</v>
      </c>
      <c r="G34" s="10">
        <v>3</v>
      </c>
      <c r="H34" s="10">
        <v>25</v>
      </c>
      <c r="I34" s="10">
        <v>8</v>
      </c>
      <c r="J34" s="10">
        <v>3</v>
      </c>
      <c r="K34" s="10">
        <v>6</v>
      </c>
      <c r="L34" s="10">
        <v>6</v>
      </c>
      <c r="M34" s="10">
        <v>0</v>
      </c>
      <c r="N34" s="164">
        <v>2</v>
      </c>
      <c r="O34" s="174">
        <v>30</v>
      </c>
      <c r="P34" s="169">
        <v>0</v>
      </c>
      <c r="Q34" s="113"/>
      <c r="R34" s="109">
        <f>P34</f>
        <v>0</v>
      </c>
    </row>
    <row r="35" spans="1:18" ht="39.75" customHeight="1" thickBot="1">
      <c r="A35" s="25">
        <f t="shared" si="3"/>
        <v>30</v>
      </c>
      <c r="B35" s="192" t="s">
        <v>234</v>
      </c>
      <c r="C35" s="57" t="s">
        <v>348</v>
      </c>
      <c r="D35" s="10">
        <v>247.45</v>
      </c>
      <c r="E35" s="10"/>
      <c r="F35" s="10"/>
      <c r="G35" s="10"/>
      <c r="H35" s="10"/>
      <c r="I35" s="10"/>
      <c r="J35" s="10"/>
      <c r="K35" s="10"/>
      <c r="L35" s="10"/>
      <c r="M35" s="10"/>
      <c r="N35" s="164"/>
      <c r="O35" s="174"/>
      <c r="P35" s="169">
        <f t="shared" si="1"/>
        <v>0</v>
      </c>
      <c r="Q35" s="113"/>
      <c r="R35" s="109">
        <f t="shared" si="2"/>
        <v>0</v>
      </c>
    </row>
    <row r="36" spans="1:18" ht="39.75" customHeight="1" thickBot="1">
      <c r="A36" s="25">
        <f t="shared" si="3"/>
        <v>31</v>
      </c>
      <c r="B36" s="76" t="s">
        <v>139</v>
      </c>
      <c r="C36" s="30">
        <v>43357</v>
      </c>
      <c r="D36" s="10">
        <v>148.9</v>
      </c>
      <c r="E36" s="10">
        <v>1</v>
      </c>
      <c r="F36" s="10">
        <v>1.8</v>
      </c>
      <c r="G36" s="10">
        <v>2</v>
      </c>
      <c r="H36" s="10">
        <v>27</v>
      </c>
      <c r="I36" s="10">
        <v>5</v>
      </c>
      <c r="J36" s="10">
        <v>6</v>
      </c>
      <c r="K36" s="10">
        <v>8</v>
      </c>
      <c r="L36" s="10">
        <v>8</v>
      </c>
      <c r="M36" s="10">
        <v>0</v>
      </c>
      <c r="N36" s="164">
        <v>0</v>
      </c>
      <c r="O36" s="174">
        <v>40</v>
      </c>
      <c r="P36" s="169">
        <f t="shared" si="1"/>
        <v>2</v>
      </c>
      <c r="Q36" s="112">
        <v>2</v>
      </c>
      <c r="R36" s="109">
        <f t="shared" si="2"/>
        <v>2</v>
      </c>
    </row>
    <row r="37" spans="1:18" ht="39.75" customHeight="1" thickBot="1">
      <c r="A37" s="25">
        <f t="shared" si="3"/>
        <v>32</v>
      </c>
      <c r="B37" s="192" t="s">
        <v>224</v>
      </c>
      <c r="C37" s="57" t="s">
        <v>348</v>
      </c>
      <c r="D37" s="10">
        <v>38.7</v>
      </c>
      <c r="E37" s="10">
        <v>1</v>
      </c>
      <c r="F37" s="10"/>
      <c r="G37" s="10"/>
      <c r="H37" s="10"/>
      <c r="I37" s="10"/>
      <c r="J37" s="10"/>
      <c r="K37" s="10"/>
      <c r="L37" s="10"/>
      <c r="M37" s="10"/>
      <c r="N37" s="164"/>
      <c r="O37" s="174"/>
      <c r="P37" s="169">
        <f t="shared" si="1"/>
        <v>0</v>
      </c>
      <c r="Q37" s="113"/>
      <c r="R37" s="109"/>
    </row>
    <row r="38" spans="1:18" ht="39.75" customHeight="1" thickBot="1">
      <c r="A38" s="25">
        <f t="shared" si="3"/>
        <v>33</v>
      </c>
      <c r="B38" s="192" t="s">
        <v>225</v>
      </c>
      <c r="C38" s="57" t="s">
        <v>348</v>
      </c>
      <c r="D38" s="10">
        <v>33.04</v>
      </c>
      <c r="E38" s="10">
        <v>1</v>
      </c>
      <c r="F38" s="10"/>
      <c r="G38" s="10"/>
      <c r="H38" s="10"/>
      <c r="I38" s="10"/>
      <c r="J38" s="10"/>
      <c r="K38" s="10"/>
      <c r="L38" s="10"/>
      <c r="M38" s="10"/>
      <c r="N38" s="164"/>
      <c r="O38" s="174"/>
      <c r="P38" s="169">
        <f t="shared" si="1"/>
        <v>0</v>
      </c>
      <c r="Q38" s="113"/>
      <c r="R38" s="109"/>
    </row>
    <row r="39" spans="1:18" ht="39.75" customHeight="1" thickBot="1">
      <c r="A39" s="25">
        <f t="shared" si="3"/>
        <v>34</v>
      </c>
      <c r="B39" s="64" t="s">
        <v>322</v>
      </c>
      <c r="C39" s="58" t="s">
        <v>192</v>
      </c>
      <c r="D39" s="10">
        <v>252.3</v>
      </c>
      <c r="E39" s="10">
        <v>2</v>
      </c>
      <c r="F39" s="10">
        <v>5.5</v>
      </c>
      <c r="G39" s="10">
        <v>7</v>
      </c>
      <c r="H39" s="10">
        <v>47</v>
      </c>
      <c r="I39" s="10">
        <v>10</v>
      </c>
      <c r="J39" s="10">
        <v>6</v>
      </c>
      <c r="K39" s="10">
        <v>14</v>
      </c>
      <c r="L39" s="10">
        <v>14</v>
      </c>
      <c r="M39" s="10">
        <v>0</v>
      </c>
      <c r="N39" s="164">
        <v>3</v>
      </c>
      <c r="O39" s="174">
        <v>55</v>
      </c>
      <c r="P39" s="169">
        <v>0</v>
      </c>
      <c r="Q39" s="112"/>
      <c r="R39" s="109">
        <f t="shared" si="2"/>
        <v>0</v>
      </c>
    </row>
    <row r="40" spans="1:18" ht="39.75" customHeight="1" thickBot="1">
      <c r="A40" s="25">
        <f t="shared" si="3"/>
        <v>35</v>
      </c>
      <c r="B40" s="64" t="s">
        <v>323</v>
      </c>
      <c r="C40" s="47" t="s">
        <v>349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64"/>
      <c r="O40" s="174"/>
      <c r="P40" s="169">
        <f>ROUNDDOWN((O40*0.05),0)</f>
        <v>0</v>
      </c>
      <c r="Q40" s="112"/>
      <c r="R40" s="109">
        <f t="shared" si="2"/>
        <v>0</v>
      </c>
    </row>
    <row r="41" spans="1:18" ht="39.75" customHeight="1" thickBot="1">
      <c r="A41" s="25">
        <f t="shared" si="3"/>
        <v>36</v>
      </c>
      <c r="B41" s="65" t="s">
        <v>324</v>
      </c>
      <c r="C41" s="30">
        <v>43368</v>
      </c>
      <c r="D41" s="10">
        <v>72.263</v>
      </c>
      <c r="E41" s="10">
        <v>1</v>
      </c>
      <c r="F41" s="10">
        <v>3.5</v>
      </c>
      <c r="G41" s="10">
        <v>2</v>
      </c>
      <c r="H41" s="10">
        <v>15</v>
      </c>
      <c r="I41" s="10">
        <v>4</v>
      </c>
      <c r="J41" s="10">
        <v>3</v>
      </c>
      <c r="K41" s="10">
        <v>3</v>
      </c>
      <c r="L41" s="10">
        <v>3</v>
      </c>
      <c r="M41" s="10">
        <v>0</v>
      </c>
      <c r="N41" s="164">
        <v>2</v>
      </c>
      <c r="O41" s="174">
        <v>23</v>
      </c>
      <c r="P41" s="169">
        <v>0</v>
      </c>
      <c r="Q41" s="112"/>
      <c r="R41" s="109">
        <f t="shared" si="2"/>
        <v>0</v>
      </c>
    </row>
    <row r="42" spans="1:18" ht="39.75" customHeight="1" thickBot="1">
      <c r="A42" s="25">
        <f t="shared" si="3"/>
        <v>37</v>
      </c>
      <c r="B42" s="76" t="s">
        <v>41</v>
      </c>
      <c r="C42" s="69" t="s">
        <v>358</v>
      </c>
      <c r="D42" s="10">
        <v>55.213</v>
      </c>
      <c r="E42" s="10">
        <v>1</v>
      </c>
      <c r="F42" s="10"/>
      <c r="G42" s="10"/>
      <c r="H42" s="10"/>
      <c r="I42" s="10"/>
      <c r="J42" s="10"/>
      <c r="K42" s="10"/>
      <c r="L42" s="10"/>
      <c r="M42" s="10"/>
      <c r="N42" s="164"/>
      <c r="O42" s="174"/>
      <c r="P42" s="169">
        <f>ROUNDDOWN((O42*0.05),0)</f>
        <v>0</v>
      </c>
      <c r="Q42" s="112">
        <v>3</v>
      </c>
      <c r="R42" s="109">
        <f t="shared" si="2"/>
        <v>0</v>
      </c>
    </row>
    <row r="43" spans="1:18" ht="39.75" customHeight="1" thickBot="1">
      <c r="A43" s="25">
        <f t="shared" si="3"/>
        <v>38</v>
      </c>
      <c r="B43" s="33" t="s">
        <v>42</v>
      </c>
      <c r="C43" s="58" t="s">
        <v>197</v>
      </c>
      <c r="D43" s="10">
        <v>173.413</v>
      </c>
      <c r="E43" s="10">
        <v>2</v>
      </c>
      <c r="F43" s="10">
        <v>4.8</v>
      </c>
      <c r="G43" s="10">
        <v>4</v>
      </c>
      <c r="H43" s="10">
        <v>63</v>
      </c>
      <c r="I43" s="10">
        <v>19</v>
      </c>
      <c r="J43" s="10">
        <v>8</v>
      </c>
      <c r="K43" s="10">
        <v>18</v>
      </c>
      <c r="L43" s="10">
        <v>18</v>
      </c>
      <c r="M43" s="10">
        <v>0</v>
      </c>
      <c r="N43" s="164">
        <v>0</v>
      </c>
      <c r="O43" s="174">
        <v>200</v>
      </c>
      <c r="P43" s="169">
        <f>ROUNDDOWN((O43*0.05),0)</f>
        <v>10</v>
      </c>
      <c r="Q43" s="112">
        <v>10</v>
      </c>
      <c r="R43" s="109">
        <f t="shared" si="2"/>
        <v>10</v>
      </c>
    </row>
    <row r="44" spans="1:18" ht="39.75" customHeight="1" thickBot="1">
      <c r="A44" s="25">
        <f t="shared" si="3"/>
        <v>39</v>
      </c>
      <c r="B44" s="82" t="s">
        <v>43</v>
      </c>
      <c r="C44" s="70" t="s">
        <v>349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65"/>
      <c r="O44" s="175"/>
      <c r="P44" s="170">
        <f>ROUNDDOWN((O44*0.05),0)</f>
        <v>0</v>
      </c>
      <c r="Q44" s="122"/>
      <c r="R44" s="110">
        <f t="shared" si="2"/>
        <v>0</v>
      </c>
    </row>
    <row r="45" spans="1:18" ht="39.75" customHeight="1" thickBot="1">
      <c r="A45" s="66"/>
      <c r="B45" s="81" t="s">
        <v>255</v>
      </c>
      <c r="C45" s="42"/>
      <c r="D45" s="31">
        <f>SUM(D46:D47)</f>
        <v>1918.73</v>
      </c>
      <c r="E45" s="31">
        <f>SUM(E46:E47)</f>
        <v>4</v>
      </c>
      <c r="F45" s="31">
        <f aca="true" t="shared" si="4" ref="F45:O45">SUM(F46,F47)</f>
        <v>11</v>
      </c>
      <c r="G45" s="31">
        <f t="shared" si="4"/>
        <v>12</v>
      </c>
      <c r="H45" s="31">
        <f t="shared" si="4"/>
        <v>99</v>
      </c>
      <c r="I45" s="31">
        <f t="shared" si="4"/>
        <v>14</v>
      </c>
      <c r="J45" s="31">
        <f t="shared" si="4"/>
        <v>13</v>
      </c>
      <c r="K45" s="31">
        <f t="shared" si="4"/>
        <v>31</v>
      </c>
      <c r="L45" s="31">
        <f t="shared" si="4"/>
        <v>31</v>
      </c>
      <c r="M45" s="31">
        <f t="shared" si="4"/>
        <v>2</v>
      </c>
      <c r="N45" s="176">
        <f t="shared" si="4"/>
        <v>8</v>
      </c>
      <c r="O45" s="178">
        <f t="shared" si="4"/>
        <v>183</v>
      </c>
      <c r="P45" s="179">
        <f>SUM(P46:P47)</f>
        <v>8</v>
      </c>
      <c r="Q45" s="121">
        <f>SUM(Q46:Q47)</f>
        <v>13</v>
      </c>
      <c r="R45" s="106">
        <f>SUM(R46:R47)</f>
        <v>8</v>
      </c>
    </row>
    <row r="46" spans="1:18" ht="39.75" customHeight="1" thickBot="1">
      <c r="A46" s="36">
        <f>A44+1</f>
        <v>40</v>
      </c>
      <c r="B46" s="78" t="s">
        <v>44</v>
      </c>
      <c r="C46" s="68">
        <v>43365</v>
      </c>
      <c r="D46" s="38">
        <v>1679</v>
      </c>
      <c r="E46" s="38">
        <v>1</v>
      </c>
      <c r="F46" s="38">
        <v>2.5</v>
      </c>
      <c r="G46" s="38">
        <v>1</v>
      </c>
      <c r="H46" s="38">
        <v>9</v>
      </c>
      <c r="I46" s="38">
        <v>2</v>
      </c>
      <c r="J46" s="38">
        <v>0</v>
      </c>
      <c r="K46" s="38">
        <v>1</v>
      </c>
      <c r="L46" s="38">
        <v>1</v>
      </c>
      <c r="M46" s="38">
        <v>2</v>
      </c>
      <c r="N46" s="163">
        <v>3</v>
      </c>
      <c r="O46" s="173">
        <v>92</v>
      </c>
      <c r="P46" s="168">
        <f>ROUNDDOWN((O46*0.05),0)</f>
        <v>4</v>
      </c>
      <c r="Q46" s="120">
        <v>13</v>
      </c>
      <c r="R46" s="108">
        <f>IF(Q46&lt;P46,Q46,P46)</f>
        <v>4</v>
      </c>
    </row>
    <row r="47" spans="1:18" ht="39.75" customHeight="1" thickBot="1">
      <c r="A47" s="37">
        <f>A46+1</f>
        <v>41</v>
      </c>
      <c r="B47" s="193" t="s">
        <v>45</v>
      </c>
      <c r="C47" s="71" t="s">
        <v>198</v>
      </c>
      <c r="D47" s="17">
        <v>239.73</v>
      </c>
      <c r="E47" s="17">
        <v>3</v>
      </c>
      <c r="F47" s="17">
        <v>8.5</v>
      </c>
      <c r="G47" s="17">
        <v>11</v>
      </c>
      <c r="H47" s="17">
        <v>90</v>
      </c>
      <c r="I47" s="17">
        <v>12</v>
      </c>
      <c r="J47" s="17">
        <v>13</v>
      </c>
      <c r="K47" s="17">
        <v>30</v>
      </c>
      <c r="L47" s="17">
        <v>30</v>
      </c>
      <c r="M47" s="17">
        <v>0</v>
      </c>
      <c r="N47" s="165">
        <v>5</v>
      </c>
      <c r="O47" s="175">
        <v>91</v>
      </c>
      <c r="P47" s="170">
        <f>ROUNDDOWN((O47*0.05),0)</f>
        <v>4</v>
      </c>
      <c r="Q47" s="122"/>
      <c r="R47" s="110">
        <f>P47</f>
        <v>4</v>
      </c>
    </row>
    <row r="48" spans="1:18" ht="39.75" customHeight="1" thickBot="1">
      <c r="A48" s="66"/>
      <c r="B48" s="81" t="s">
        <v>46</v>
      </c>
      <c r="C48" s="42"/>
      <c r="D48" s="31">
        <f>SUM(D49:D59)</f>
        <v>5431.635549999999</v>
      </c>
      <c r="E48" s="31">
        <f aca="true" t="shared" si="5" ref="E48:R48">SUM(E49:E59)</f>
        <v>28</v>
      </c>
      <c r="F48" s="31">
        <f t="shared" si="5"/>
        <v>68.5</v>
      </c>
      <c r="G48" s="31">
        <f t="shared" si="5"/>
        <v>61</v>
      </c>
      <c r="H48" s="31">
        <f t="shared" si="5"/>
        <v>1337</v>
      </c>
      <c r="I48" s="31">
        <f t="shared" si="5"/>
        <v>201</v>
      </c>
      <c r="J48" s="31">
        <f t="shared" si="5"/>
        <v>196</v>
      </c>
      <c r="K48" s="31">
        <f t="shared" si="5"/>
        <v>465</v>
      </c>
      <c r="L48" s="31">
        <f t="shared" si="5"/>
        <v>465</v>
      </c>
      <c r="M48" s="31">
        <f t="shared" si="5"/>
        <v>3</v>
      </c>
      <c r="N48" s="176">
        <f t="shared" si="5"/>
        <v>7</v>
      </c>
      <c r="O48" s="178">
        <f t="shared" si="5"/>
        <v>1858</v>
      </c>
      <c r="P48" s="179">
        <f t="shared" si="5"/>
        <v>91</v>
      </c>
      <c r="Q48" s="121">
        <f t="shared" si="5"/>
        <v>68</v>
      </c>
      <c r="R48" s="106">
        <f t="shared" si="5"/>
        <v>58</v>
      </c>
    </row>
    <row r="49" spans="1:18" ht="39.75" customHeight="1">
      <c r="A49" s="39">
        <f>A47+1</f>
        <v>42</v>
      </c>
      <c r="B49" s="83" t="s">
        <v>237</v>
      </c>
      <c r="C49" s="68" t="s">
        <v>226</v>
      </c>
      <c r="D49" s="38">
        <v>309.7</v>
      </c>
      <c r="E49" s="38">
        <v>3</v>
      </c>
      <c r="F49" s="38">
        <v>7.5</v>
      </c>
      <c r="G49" s="38">
        <v>6</v>
      </c>
      <c r="H49" s="38">
        <v>138</v>
      </c>
      <c r="I49" s="38">
        <v>30</v>
      </c>
      <c r="J49" s="38">
        <v>40</v>
      </c>
      <c r="K49" s="38">
        <v>34</v>
      </c>
      <c r="L49" s="38">
        <v>34</v>
      </c>
      <c r="M49" s="38">
        <v>0</v>
      </c>
      <c r="N49" s="163">
        <v>0</v>
      </c>
      <c r="O49" s="173">
        <v>138</v>
      </c>
      <c r="P49" s="168">
        <f aca="true" t="shared" si="6" ref="P49:P59">ROUNDDOWN((O49*0.05),0)</f>
        <v>6</v>
      </c>
      <c r="Q49" s="120">
        <v>8</v>
      </c>
      <c r="R49" s="108">
        <f aca="true" t="shared" si="7" ref="R49:R59">IF(Q49&lt;P49,Q49,P49)</f>
        <v>6</v>
      </c>
    </row>
    <row r="50" spans="1:18" ht="39.75" customHeight="1">
      <c r="A50" s="33">
        <f aca="true" t="shared" si="8" ref="A50:A59">A49+1</f>
        <v>43</v>
      </c>
      <c r="B50" s="79" t="s">
        <v>208</v>
      </c>
      <c r="C50" s="69" t="s">
        <v>358</v>
      </c>
      <c r="D50" s="10">
        <v>246.336</v>
      </c>
      <c r="E50" s="10">
        <v>4</v>
      </c>
      <c r="F50" s="10"/>
      <c r="G50" s="10"/>
      <c r="H50" s="10"/>
      <c r="I50" s="10"/>
      <c r="J50" s="10"/>
      <c r="K50" s="10"/>
      <c r="L50" s="10"/>
      <c r="M50" s="10"/>
      <c r="N50" s="164"/>
      <c r="O50" s="174"/>
      <c r="P50" s="169">
        <f t="shared" si="6"/>
        <v>0</v>
      </c>
      <c r="Q50" s="112">
        <v>9</v>
      </c>
      <c r="R50" s="109">
        <f t="shared" si="7"/>
        <v>0</v>
      </c>
    </row>
    <row r="51" spans="1:18" ht="39.75" customHeight="1">
      <c r="A51" s="33">
        <f t="shared" si="8"/>
        <v>44</v>
      </c>
      <c r="B51" s="79" t="s">
        <v>209</v>
      </c>
      <c r="C51" s="29" t="s">
        <v>210</v>
      </c>
      <c r="D51" s="10">
        <v>1221.2</v>
      </c>
      <c r="E51" s="10">
        <v>5</v>
      </c>
      <c r="F51" s="10">
        <v>16.4</v>
      </c>
      <c r="G51" s="10">
        <v>6</v>
      </c>
      <c r="H51" s="10">
        <v>117</v>
      </c>
      <c r="I51" s="10">
        <v>34</v>
      </c>
      <c r="J51" s="10">
        <v>21</v>
      </c>
      <c r="K51" s="10">
        <v>31</v>
      </c>
      <c r="L51" s="10">
        <v>31</v>
      </c>
      <c r="M51" s="10">
        <v>0</v>
      </c>
      <c r="N51" s="164">
        <v>0</v>
      </c>
      <c r="O51" s="174">
        <v>250</v>
      </c>
      <c r="P51" s="169">
        <f t="shared" si="6"/>
        <v>12</v>
      </c>
      <c r="Q51" s="112">
        <v>15</v>
      </c>
      <c r="R51" s="109">
        <f t="shared" si="7"/>
        <v>12</v>
      </c>
    </row>
    <row r="52" spans="1:18" ht="39.75" customHeight="1">
      <c r="A52" s="33">
        <f t="shared" si="8"/>
        <v>45</v>
      </c>
      <c r="B52" s="79" t="s">
        <v>386</v>
      </c>
      <c r="C52" s="30">
        <v>43369</v>
      </c>
      <c r="D52" s="10">
        <v>662</v>
      </c>
      <c r="E52" s="10">
        <v>3</v>
      </c>
      <c r="F52" s="10">
        <v>7.5</v>
      </c>
      <c r="G52" s="10">
        <v>12</v>
      </c>
      <c r="H52" s="10">
        <v>323</v>
      </c>
      <c r="I52" s="10">
        <v>36</v>
      </c>
      <c r="J52" s="10">
        <v>39</v>
      </c>
      <c r="K52" s="10">
        <v>124</v>
      </c>
      <c r="L52" s="10">
        <v>124</v>
      </c>
      <c r="M52" s="10">
        <v>0</v>
      </c>
      <c r="N52" s="164">
        <v>0</v>
      </c>
      <c r="O52" s="174">
        <v>323</v>
      </c>
      <c r="P52" s="169">
        <f t="shared" si="6"/>
        <v>16</v>
      </c>
      <c r="Q52" s="112">
        <v>3</v>
      </c>
      <c r="R52" s="109">
        <f t="shared" si="7"/>
        <v>3</v>
      </c>
    </row>
    <row r="53" spans="1:18" ht="39.75" customHeight="1">
      <c r="A53" s="33">
        <f t="shared" si="8"/>
        <v>46</v>
      </c>
      <c r="B53" s="79" t="s">
        <v>416</v>
      </c>
      <c r="C53" s="30" t="s">
        <v>220</v>
      </c>
      <c r="D53" s="10">
        <v>265.423</v>
      </c>
      <c r="E53" s="10">
        <v>5</v>
      </c>
      <c r="F53" s="10">
        <v>15</v>
      </c>
      <c r="G53" s="10">
        <v>23</v>
      </c>
      <c r="H53" s="10">
        <v>520</v>
      </c>
      <c r="I53" s="10">
        <v>54</v>
      </c>
      <c r="J53" s="10">
        <v>60</v>
      </c>
      <c r="K53" s="10">
        <v>203</v>
      </c>
      <c r="L53" s="10">
        <v>203</v>
      </c>
      <c r="M53" s="10">
        <v>0</v>
      </c>
      <c r="N53" s="164">
        <v>0</v>
      </c>
      <c r="O53" s="174">
        <v>520</v>
      </c>
      <c r="P53" s="169">
        <f t="shared" si="6"/>
        <v>26</v>
      </c>
      <c r="Q53" s="112">
        <v>8</v>
      </c>
      <c r="R53" s="109">
        <f t="shared" si="7"/>
        <v>8</v>
      </c>
    </row>
    <row r="54" spans="1:18" ht="39.75" customHeight="1">
      <c r="A54" s="33">
        <f t="shared" si="8"/>
        <v>47</v>
      </c>
      <c r="B54" s="79" t="s">
        <v>52</v>
      </c>
      <c r="C54" s="47" t="s">
        <v>349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64"/>
      <c r="O54" s="174"/>
      <c r="P54" s="169"/>
      <c r="Q54" s="112"/>
      <c r="R54" s="109">
        <f t="shared" si="7"/>
        <v>0</v>
      </c>
    </row>
    <row r="55" spans="1:18" ht="39.75" customHeight="1">
      <c r="A55" s="33">
        <f t="shared" si="8"/>
        <v>48</v>
      </c>
      <c r="B55" s="79" t="s">
        <v>184</v>
      </c>
      <c r="C55" s="28">
        <v>43366</v>
      </c>
      <c r="D55" s="10">
        <v>45.173</v>
      </c>
      <c r="E55" s="10">
        <v>1</v>
      </c>
      <c r="F55" s="10">
        <v>2.5</v>
      </c>
      <c r="G55" s="10">
        <v>5</v>
      </c>
      <c r="H55" s="10">
        <v>141</v>
      </c>
      <c r="I55" s="10">
        <v>16</v>
      </c>
      <c r="J55" s="10">
        <v>15</v>
      </c>
      <c r="K55" s="10">
        <v>55</v>
      </c>
      <c r="L55" s="10">
        <v>55</v>
      </c>
      <c r="M55" s="10">
        <v>0</v>
      </c>
      <c r="N55" s="164">
        <v>0</v>
      </c>
      <c r="O55" s="174">
        <v>141</v>
      </c>
      <c r="P55" s="169">
        <f t="shared" si="6"/>
        <v>7</v>
      </c>
      <c r="Q55" s="112">
        <v>5</v>
      </c>
      <c r="R55" s="109">
        <f t="shared" si="7"/>
        <v>5</v>
      </c>
    </row>
    <row r="56" spans="1:18" ht="39.75" customHeight="1">
      <c r="A56" s="33">
        <f t="shared" si="8"/>
        <v>49</v>
      </c>
      <c r="B56" s="194" t="s">
        <v>53</v>
      </c>
      <c r="C56" s="58" t="s">
        <v>187</v>
      </c>
      <c r="D56" s="10">
        <v>2181.55455</v>
      </c>
      <c r="E56" s="10">
        <v>2</v>
      </c>
      <c r="F56" s="10">
        <v>2.8</v>
      </c>
      <c r="G56" s="10">
        <v>2</v>
      </c>
      <c r="H56" s="10">
        <v>7</v>
      </c>
      <c r="I56" s="10">
        <v>1</v>
      </c>
      <c r="J56" s="10">
        <v>2</v>
      </c>
      <c r="K56" s="10">
        <v>2</v>
      </c>
      <c r="L56" s="10">
        <v>2</v>
      </c>
      <c r="M56" s="10">
        <v>0</v>
      </c>
      <c r="N56" s="164">
        <v>0</v>
      </c>
      <c r="O56" s="174">
        <v>200</v>
      </c>
      <c r="P56" s="169">
        <f t="shared" si="6"/>
        <v>10</v>
      </c>
      <c r="Q56" s="113"/>
      <c r="R56" s="109">
        <f>P56</f>
        <v>10</v>
      </c>
    </row>
    <row r="57" spans="1:18" ht="39.75" customHeight="1">
      <c r="A57" s="34">
        <f t="shared" si="8"/>
        <v>50</v>
      </c>
      <c r="B57" s="79" t="s">
        <v>54</v>
      </c>
      <c r="C57" s="29" t="s">
        <v>207</v>
      </c>
      <c r="D57" s="10">
        <v>500.249</v>
      </c>
      <c r="E57" s="10">
        <v>5</v>
      </c>
      <c r="F57" s="10">
        <v>16.8</v>
      </c>
      <c r="G57" s="10">
        <v>7</v>
      </c>
      <c r="H57" s="10">
        <v>91</v>
      </c>
      <c r="I57" s="10">
        <v>30</v>
      </c>
      <c r="J57" s="10">
        <v>19</v>
      </c>
      <c r="K57" s="10">
        <v>16</v>
      </c>
      <c r="L57" s="10">
        <v>16</v>
      </c>
      <c r="M57" s="10">
        <v>3</v>
      </c>
      <c r="N57" s="164">
        <v>7</v>
      </c>
      <c r="O57" s="174">
        <v>286</v>
      </c>
      <c r="P57" s="169">
        <f t="shared" si="6"/>
        <v>14</v>
      </c>
      <c r="Q57" s="112">
        <v>20</v>
      </c>
      <c r="R57" s="109">
        <f t="shared" si="7"/>
        <v>14</v>
      </c>
    </row>
    <row r="58" spans="1:18" ht="39.75" customHeight="1" thickBot="1">
      <c r="A58" s="35">
        <f t="shared" si="8"/>
        <v>51</v>
      </c>
      <c r="B58" s="79" t="s">
        <v>55</v>
      </c>
      <c r="C58" s="47" t="s">
        <v>349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64"/>
      <c r="O58" s="174"/>
      <c r="P58" s="169">
        <f t="shared" si="6"/>
        <v>0</v>
      </c>
      <c r="Q58" s="112"/>
      <c r="R58" s="109">
        <f t="shared" si="7"/>
        <v>0</v>
      </c>
    </row>
    <row r="59" spans="1:18" ht="39.75" customHeight="1" thickBot="1">
      <c r="A59" s="40">
        <f t="shared" si="8"/>
        <v>52</v>
      </c>
      <c r="B59" s="82" t="s">
        <v>56</v>
      </c>
      <c r="C59" s="70" t="s">
        <v>349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65"/>
      <c r="O59" s="175"/>
      <c r="P59" s="170">
        <f t="shared" si="6"/>
        <v>0</v>
      </c>
      <c r="Q59" s="119"/>
      <c r="R59" s="110">
        <f t="shared" si="7"/>
        <v>0</v>
      </c>
    </row>
    <row r="60" spans="1:18" ht="39.75" customHeight="1" thickBot="1">
      <c r="A60" s="66"/>
      <c r="B60" s="81" t="s">
        <v>253</v>
      </c>
      <c r="C60" s="42"/>
      <c r="D60" s="31">
        <f aca="true" t="shared" si="9" ref="D60:J60">SUM(D61:D73)</f>
        <v>3486.8360000000002</v>
      </c>
      <c r="E60" s="31">
        <f t="shared" si="9"/>
        <v>17</v>
      </c>
      <c r="F60" s="31">
        <f t="shared" si="9"/>
        <v>70.89999999999999</v>
      </c>
      <c r="G60" s="31">
        <f t="shared" si="9"/>
        <v>43</v>
      </c>
      <c r="H60" s="31">
        <f t="shared" si="9"/>
        <v>644</v>
      </c>
      <c r="I60" s="31">
        <f t="shared" si="9"/>
        <v>128</v>
      </c>
      <c r="J60" s="31">
        <f t="shared" si="9"/>
        <v>103</v>
      </c>
      <c r="K60" s="31">
        <f aca="true" t="shared" si="10" ref="K60:R60">SUM(K61:K73)</f>
        <v>197</v>
      </c>
      <c r="L60" s="31">
        <f t="shared" si="10"/>
        <v>197</v>
      </c>
      <c r="M60" s="31">
        <f t="shared" si="10"/>
        <v>4</v>
      </c>
      <c r="N60" s="176">
        <f t="shared" si="10"/>
        <v>15</v>
      </c>
      <c r="O60" s="178">
        <f t="shared" si="10"/>
        <v>1144</v>
      </c>
      <c r="P60" s="179">
        <f t="shared" si="10"/>
        <v>54</v>
      </c>
      <c r="Q60" s="121">
        <f t="shared" si="10"/>
        <v>65</v>
      </c>
      <c r="R60" s="106">
        <f t="shared" si="10"/>
        <v>54</v>
      </c>
    </row>
    <row r="61" spans="1:18" ht="39.75" customHeight="1" thickBot="1">
      <c r="A61" s="36">
        <f>A59+1</f>
        <v>53</v>
      </c>
      <c r="B61" s="78" t="s">
        <v>9</v>
      </c>
      <c r="C61" s="72">
        <v>43326</v>
      </c>
      <c r="D61" s="38">
        <v>37</v>
      </c>
      <c r="E61" s="38">
        <v>1</v>
      </c>
      <c r="F61" s="38">
        <v>0.9</v>
      </c>
      <c r="G61" s="38">
        <v>1</v>
      </c>
      <c r="H61" s="38">
        <v>2</v>
      </c>
      <c r="I61" s="38">
        <v>2</v>
      </c>
      <c r="J61" s="38">
        <v>0</v>
      </c>
      <c r="K61" s="38">
        <v>0</v>
      </c>
      <c r="L61" s="38">
        <v>0</v>
      </c>
      <c r="M61" s="38">
        <v>0</v>
      </c>
      <c r="N61" s="163">
        <v>0</v>
      </c>
      <c r="O61" s="173">
        <v>2</v>
      </c>
      <c r="P61" s="168">
        <f aca="true" t="shared" si="11" ref="P61:P73">ROUNDDOWN((O61*0.05),0)</f>
        <v>0</v>
      </c>
      <c r="Q61" s="120">
        <v>0</v>
      </c>
      <c r="R61" s="108">
        <f aca="true" t="shared" si="12" ref="R61:R73">IF(Q61&lt;P61,Q61,P61)</f>
        <v>0</v>
      </c>
    </row>
    <row r="62" spans="1:18" ht="39.75" customHeight="1" thickBot="1">
      <c r="A62" s="25">
        <f aca="true" t="shared" si="13" ref="A62:A72">A61+1</f>
        <v>54</v>
      </c>
      <c r="B62" s="79" t="s">
        <v>57</v>
      </c>
      <c r="C62" s="47" t="s">
        <v>349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64"/>
      <c r="O62" s="174"/>
      <c r="P62" s="169">
        <f t="shared" si="11"/>
        <v>0</v>
      </c>
      <c r="Q62" s="112">
        <v>0</v>
      </c>
      <c r="R62" s="109">
        <f t="shared" si="12"/>
        <v>0</v>
      </c>
    </row>
    <row r="63" spans="1:18" ht="39.75" customHeight="1" thickBot="1">
      <c r="A63" s="25">
        <f t="shared" si="13"/>
        <v>55</v>
      </c>
      <c r="B63" s="79" t="s">
        <v>58</v>
      </c>
      <c r="C63" s="30">
        <v>43365</v>
      </c>
      <c r="D63" s="10">
        <v>338.165</v>
      </c>
      <c r="E63" s="10">
        <v>1</v>
      </c>
      <c r="F63" s="10">
        <v>27.5</v>
      </c>
      <c r="G63" s="10">
        <v>1</v>
      </c>
      <c r="H63" s="10">
        <v>8</v>
      </c>
      <c r="I63" s="10">
        <v>1</v>
      </c>
      <c r="J63" s="10">
        <v>1</v>
      </c>
      <c r="K63" s="10">
        <v>1</v>
      </c>
      <c r="L63" s="10">
        <v>1</v>
      </c>
      <c r="M63" s="10">
        <v>2</v>
      </c>
      <c r="N63" s="164">
        <v>2</v>
      </c>
      <c r="O63" s="174">
        <v>76</v>
      </c>
      <c r="P63" s="169">
        <f t="shared" si="11"/>
        <v>3</v>
      </c>
      <c r="Q63" s="112">
        <v>4</v>
      </c>
      <c r="R63" s="109">
        <f t="shared" si="12"/>
        <v>3</v>
      </c>
    </row>
    <row r="64" spans="1:18" ht="39.75" customHeight="1" thickBot="1">
      <c r="A64" s="25">
        <f t="shared" si="13"/>
        <v>56</v>
      </c>
      <c r="B64" s="79" t="s">
        <v>59</v>
      </c>
      <c r="C64" s="30">
        <v>43379</v>
      </c>
      <c r="D64" s="10">
        <v>622.984</v>
      </c>
      <c r="E64" s="10">
        <v>1</v>
      </c>
      <c r="F64" s="10">
        <v>2.5</v>
      </c>
      <c r="G64" s="10">
        <v>1</v>
      </c>
      <c r="H64" s="10">
        <v>7</v>
      </c>
      <c r="I64" s="10">
        <v>0</v>
      </c>
      <c r="J64" s="10">
        <v>1</v>
      </c>
      <c r="K64" s="10">
        <v>1</v>
      </c>
      <c r="L64" s="10">
        <v>1</v>
      </c>
      <c r="M64" s="10">
        <v>2</v>
      </c>
      <c r="N64" s="164">
        <v>2</v>
      </c>
      <c r="O64" s="174">
        <v>68</v>
      </c>
      <c r="P64" s="169">
        <f t="shared" si="11"/>
        <v>3</v>
      </c>
      <c r="Q64" s="112">
        <v>6</v>
      </c>
      <c r="R64" s="109">
        <f t="shared" si="12"/>
        <v>3</v>
      </c>
    </row>
    <row r="65" spans="1:18" ht="39.75" customHeight="1" thickBot="1">
      <c r="A65" s="25">
        <f t="shared" si="13"/>
        <v>57</v>
      </c>
      <c r="B65" s="79" t="s">
        <v>60</v>
      </c>
      <c r="C65" s="30">
        <v>43368</v>
      </c>
      <c r="D65" s="10">
        <v>175.227</v>
      </c>
      <c r="E65" s="10">
        <v>1</v>
      </c>
      <c r="F65" s="10">
        <v>3</v>
      </c>
      <c r="G65" s="10">
        <v>5</v>
      </c>
      <c r="H65" s="10">
        <v>112</v>
      </c>
      <c r="I65" s="10">
        <v>22</v>
      </c>
      <c r="J65" s="10">
        <v>12</v>
      </c>
      <c r="K65" s="10">
        <v>39</v>
      </c>
      <c r="L65" s="10">
        <v>39</v>
      </c>
      <c r="M65" s="10">
        <v>0</v>
      </c>
      <c r="N65" s="164">
        <v>0</v>
      </c>
      <c r="O65" s="174">
        <v>122</v>
      </c>
      <c r="P65" s="169">
        <f t="shared" si="11"/>
        <v>6</v>
      </c>
      <c r="Q65" s="112">
        <v>9</v>
      </c>
      <c r="R65" s="109">
        <f t="shared" si="12"/>
        <v>6</v>
      </c>
    </row>
    <row r="66" spans="1:18" ht="39.75" customHeight="1" thickBot="1">
      <c r="A66" s="25">
        <f t="shared" si="13"/>
        <v>58</v>
      </c>
      <c r="B66" s="79" t="s">
        <v>61</v>
      </c>
      <c r="C66" s="69" t="s">
        <v>358</v>
      </c>
      <c r="D66" s="10">
        <v>165.121</v>
      </c>
      <c r="E66" s="10"/>
      <c r="F66" s="10"/>
      <c r="G66" s="10"/>
      <c r="H66" s="10"/>
      <c r="I66" s="10"/>
      <c r="J66" s="10"/>
      <c r="K66" s="10"/>
      <c r="L66" s="10"/>
      <c r="M66" s="10"/>
      <c r="N66" s="164"/>
      <c r="O66" s="174"/>
      <c r="P66" s="169">
        <f t="shared" si="11"/>
        <v>0</v>
      </c>
      <c r="Q66" s="112">
        <v>2</v>
      </c>
      <c r="R66" s="109">
        <f t="shared" si="12"/>
        <v>0</v>
      </c>
    </row>
    <row r="67" spans="1:18" ht="39.75" customHeight="1" thickBot="1">
      <c r="A67" s="25">
        <f t="shared" si="13"/>
        <v>59</v>
      </c>
      <c r="B67" s="79" t="s">
        <v>214</v>
      </c>
      <c r="C67" s="58" t="s">
        <v>215</v>
      </c>
      <c r="D67" s="10">
        <v>225.0354</v>
      </c>
      <c r="E67" s="10">
        <v>2</v>
      </c>
      <c r="F67" s="10">
        <v>5</v>
      </c>
      <c r="G67" s="10">
        <v>9</v>
      </c>
      <c r="H67" s="10">
        <v>199</v>
      </c>
      <c r="I67" s="10">
        <v>35</v>
      </c>
      <c r="J67" s="10">
        <v>20</v>
      </c>
      <c r="K67" s="10">
        <v>72</v>
      </c>
      <c r="L67" s="10">
        <v>72</v>
      </c>
      <c r="M67" s="10">
        <v>0</v>
      </c>
      <c r="N67" s="164">
        <v>0</v>
      </c>
      <c r="O67" s="174">
        <v>199</v>
      </c>
      <c r="P67" s="169">
        <f t="shared" si="11"/>
        <v>9</v>
      </c>
      <c r="Q67" s="112">
        <v>9</v>
      </c>
      <c r="R67" s="109">
        <f t="shared" si="12"/>
        <v>9</v>
      </c>
    </row>
    <row r="68" spans="1:18" ht="39.75" customHeight="1" thickBot="1">
      <c r="A68" s="25">
        <f t="shared" si="13"/>
        <v>60</v>
      </c>
      <c r="B68" s="79" t="s">
        <v>230</v>
      </c>
      <c r="C68" s="28">
        <v>43323</v>
      </c>
      <c r="D68" s="10">
        <v>296.717</v>
      </c>
      <c r="E68" s="10">
        <v>1</v>
      </c>
      <c r="F68" s="10">
        <v>4.8</v>
      </c>
      <c r="G68" s="10">
        <v>1</v>
      </c>
      <c r="H68" s="10">
        <v>16</v>
      </c>
      <c r="I68" s="10">
        <v>0</v>
      </c>
      <c r="J68" s="10">
        <v>4</v>
      </c>
      <c r="K68" s="10">
        <v>5</v>
      </c>
      <c r="L68" s="10">
        <v>5</v>
      </c>
      <c r="M68" s="10">
        <v>0</v>
      </c>
      <c r="N68" s="164">
        <v>2</v>
      </c>
      <c r="O68" s="174">
        <v>50</v>
      </c>
      <c r="P68" s="169">
        <f t="shared" si="11"/>
        <v>2</v>
      </c>
      <c r="Q68" s="112">
        <v>4</v>
      </c>
      <c r="R68" s="109">
        <f t="shared" si="12"/>
        <v>2</v>
      </c>
    </row>
    <row r="69" spans="1:18" ht="39.75" customHeight="1" thickBot="1">
      <c r="A69" s="25">
        <f t="shared" si="13"/>
        <v>61</v>
      </c>
      <c r="B69" s="79" t="s">
        <v>64</v>
      </c>
      <c r="C69" s="47" t="s">
        <v>349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64"/>
      <c r="O69" s="174"/>
      <c r="P69" s="169">
        <f t="shared" si="11"/>
        <v>0</v>
      </c>
      <c r="Q69" s="112"/>
      <c r="R69" s="109">
        <f t="shared" si="12"/>
        <v>0</v>
      </c>
    </row>
    <row r="70" spans="1:18" ht="39.75" customHeight="1" thickBot="1">
      <c r="A70" s="25">
        <f t="shared" si="13"/>
        <v>62</v>
      </c>
      <c r="B70" s="194" t="s">
        <v>65</v>
      </c>
      <c r="C70" s="58" t="s">
        <v>186</v>
      </c>
      <c r="D70" s="10">
        <v>886.9253</v>
      </c>
      <c r="E70" s="10">
        <v>5</v>
      </c>
      <c r="F70" s="10">
        <v>13.3</v>
      </c>
      <c r="G70" s="10">
        <v>16</v>
      </c>
      <c r="H70" s="10">
        <v>120</v>
      </c>
      <c r="I70" s="10">
        <v>16</v>
      </c>
      <c r="J70" s="10">
        <v>21</v>
      </c>
      <c r="K70" s="10">
        <v>37</v>
      </c>
      <c r="L70" s="10">
        <v>37</v>
      </c>
      <c r="M70" s="10">
        <v>0</v>
      </c>
      <c r="N70" s="164">
        <v>9</v>
      </c>
      <c r="O70" s="174">
        <v>140</v>
      </c>
      <c r="P70" s="169">
        <f t="shared" si="11"/>
        <v>7</v>
      </c>
      <c r="Q70" s="113"/>
      <c r="R70" s="109">
        <f>P70</f>
        <v>7</v>
      </c>
    </row>
    <row r="71" spans="1:18" ht="39.75" customHeight="1" thickBot="1">
      <c r="A71" s="25">
        <f t="shared" si="13"/>
        <v>63</v>
      </c>
      <c r="B71" s="79" t="s">
        <v>66</v>
      </c>
      <c r="C71" s="58" t="s">
        <v>201</v>
      </c>
      <c r="D71" s="10">
        <v>139.5626</v>
      </c>
      <c r="E71" s="10">
        <v>2</v>
      </c>
      <c r="F71" s="10">
        <v>5.9</v>
      </c>
      <c r="G71" s="10">
        <v>4</v>
      </c>
      <c r="H71" s="10">
        <v>81</v>
      </c>
      <c r="I71" s="10">
        <v>19</v>
      </c>
      <c r="J71" s="10">
        <v>18</v>
      </c>
      <c r="K71" s="10">
        <v>22</v>
      </c>
      <c r="L71" s="10">
        <v>22</v>
      </c>
      <c r="M71" s="10">
        <v>0</v>
      </c>
      <c r="N71" s="164">
        <v>0</v>
      </c>
      <c r="O71" s="174">
        <v>200</v>
      </c>
      <c r="P71" s="169">
        <f t="shared" si="11"/>
        <v>10</v>
      </c>
      <c r="Q71" s="112">
        <v>10</v>
      </c>
      <c r="R71" s="109">
        <f t="shared" si="12"/>
        <v>10</v>
      </c>
    </row>
    <row r="72" spans="1:18" ht="39.75" customHeight="1" thickBot="1">
      <c r="A72" s="25">
        <f t="shared" si="13"/>
        <v>64</v>
      </c>
      <c r="B72" s="79" t="s">
        <v>67</v>
      </c>
      <c r="C72" s="58" t="s">
        <v>216</v>
      </c>
      <c r="D72" s="10">
        <v>257.0065</v>
      </c>
      <c r="E72" s="10">
        <v>2</v>
      </c>
      <c r="F72" s="10">
        <v>4.4</v>
      </c>
      <c r="G72" s="10">
        <v>4</v>
      </c>
      <c r="H72" s="10">
        <v>83</v>
      </c>
      <c r="I72" s="10">
        <v>17</v>
      </c>
      <c r="J72" s="10">
        <v>26</v>
      </c>
      <c r="K72" s="10">
        <v>20</v>
      </c>
      <c r="L72" s="10">
        <v>20</v>
      </c>
      <c r="M72" s="10">
        <v>0</v>
      </c>
      <c r="N72" s="164">
        <v>0</v>
      </c>
      <c r="O72" s="174">
        <v>220</v>
      </c>
      <c r="P72" s="169">
        <f t="shared" si="11"/>
        <v>11</v>
      </c>
      <c r="Q72" s="112">
        <v>11</v>
      </c>
      <c r="R72" s="109">
        <f t="shared" si="12"/>
        <v>11</v>
      </c>
    </row>
    <row r="73" spans="1:18" ht="39.75" customHeight="1" thickBot="1">
      <c r="A73" s="37">
        <v>65</v>
      </c>
      <c r="B73" s="84" t="s">
        <v>185</v>
      </c>
      <c r="C73" s="71" t="s">
        <v>217</v>
      </c>
      <c r="D73" s="17">
        <v>343.0922</v>
      </c>
      <c r="E73" s="17">
        <v>1</v>
      </c>
      <c r="F73" s="17">
        <v>3.6</v>
      </c>
      <c r="G73" s="17">
        <v>1</v>
      </c>
      <c r="H73" s="17">
        <v>16</v>
      </c>
      <c r="I73" s="17">
        <v>16</v>
      </c>
      <c r="J73" s="17">
        <v>0</v>
      </c>
      <c r="K73" s="17">
        <v>0</v>
      </c>
      <c r="L73" s="17">
        <v>0</v>
      </c>
      <c r="M73" s="17">
        <v>0</v>
      </c>
      <c r="N73" s="165">
        <v>0</v>
      </c>
      <c r="O73" s="175">
        <v>67</v>
      </c>
      <c r="P73" s="170">
        <f t="shared" si="11"/>
        <v>3</v>
      </c>
      <c r="Q73" s="119">
        <v>10</v>
      </c>
      <c r="R73" s="110">
        <f t="shared" si="12"/>
        <v>3</v>
      </c>
    </row>
    <row r="74" spans="1:18" ht="39.75" customHeight="1" thickBot="1">
      <c r="A74" s="66"/>
      <c r="B74" s="81" t="s">
        <v>251</v>
      </c>
      <c r="C74" s="42"/>
      <c r="D74" s="31">
        <f aca="true" t="shared" si="14" ref="D74:R74">SUM(D75:D86)</f>
        <v>3464.114</v>
      </c>
      <c r="E74" s="31">
        <f t="shared" si="14"/>
        <v>4</v>
      </c>
      <c r="F74" s="31">
        <f t="shared" si="14"/>
        <v>10</v>
      </c>
      <c r="G74" s="31">
        <f t="shared" si="14"/>
        <v>2</v>
      </c>
      <c r="H74" s="31">
        <f t="shared" si="14"/>
        <v>11</v>
      </c>
      <c r="I74" s="31">
        <f t="shared" si="14"/>
        <v>3</v>
      </c>
      <c r="J74" s="31">
        <f t="shared" si="14"/>
        <v>2</v>
      </c>
      <c r="K74" s="31">
        <f t="shared" si="14"/>
        <v>3</v>
      </c>
      <c r="L74" s="31">
        <f t="shared" si="14"/>
        <v>3</v>
      </c>
      <c r="M74" s="31">
        <f t="shared" si="14"/>
        <v>0</v>
      </c>
      <c r="N74" s="176">
        <f t="shared" si="14"/>
        <v>0</v>
      </c>
      <c r="O74" s="178">
        <f t="shared" si="14"/>
        <v>119</v>
      </c>
      <c r="P74" s="179">
        <f t="shared" si="14"/>
        <v>5</v>
      </c>
      <c r="Q74" s="121">
        <f t="shared" si="14"/>
        <v>24</v>
      </c>
      <c r="R74" s="106">
        <f t="shared" si="14"/>
        <v>5</v>
      </c>
    </row>
    <row r="75" spans="1:18" ht="39.75" customHeight="1" thickBot="1">
      <c r="A75" s="39">
        <v>66</v>
      </c>
      <c r="B75" s="78" t="s">
        <v>68</v>
      </c>
      <c r="C75" s="68">
        <v>43374</v>
      </c>
      <c r="D75" s="38">
        <v>225</v>
      </c>
      <c r="E75" s="38">
        <v>1</v>
      </c>
      <c r="F75" s="38">
        <v>2.5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163">
        <v>0</v>
      </c>
      <c r="O75" s="173">
        <v>0</v>
      </c>
      <c r="P75" s="168">
        <f>ROUNDDOWN((O75*0.05),0)</f>
        <v>0</v>
      </c>
      <c r="Q75" s="120">
        <v>1</v>
      </c>
      <c r="R75" s="108">
        <f aca="true" t="shared" si="15" ref="R75:R86">IF(Q75&lt;P75,Q75,P75)</f>
        <v>0</v>
      </c>
    </row>
    <row r="76" spans="1:18" ht="39.75" customHeight="1" thickBot="1">
      <c r="A76" s="32">
        <v>67</v>
      </c>
      <c r="B76" s="79" t="s">
        <v>69</v>
      </c>
      <c r="C76" s="30">
        <v>43346</v>
      </c>
      <c r="D76" s="10">
        <v>520</v>
      </c>
      <c r="E76" s="10">
        <v>1</v>
      </c>
      <c r="F76" s="10">
        <v>2.5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64">
        <v>0</v>
      </c>
      <c r="O76" s="174">
        <v>0</v>
      </c>
      <c r="P76" s="169">
        <f>ROUNDDOWN((O76*0.05),0)</f>
        <v>0</v>
      </c>
      <c r="Q76" s="112">
        <v>3</v>
      </c>
      <c r="R76" s="109">
        <f t="shared" si="15"/>
        <v>0</v>
      </c>
    </row>
    <row r="77" spans="1:18" ht="39.75" customHeight="1">
      <c r="A77" s="32">
        <v>68</v>
      </c>
      <c r="B77" s="79" t="s">
        <v>70</v>
      </c>
      <c r="C77" s="30">
        <v>43353</v>
      </c>
      <c r="D77" s="10">
        <v>2256</v>
      </c>
      <c r="E77" s="10">
        <v>1</v>
      </c>
      <c r="F77" s="10">
        <v>2.5</v>
      </c>
      <c r="G77" s="10">
        <v>2</v>
      </c>
      <c r="H77" s="10">
        <v>11</v>
      </c>
      <c r="I77" s="10">
        <v>3</v>
      </c>
      <c r="J77" s="10">
        <v>2</v>
      </c>
      <c r="K77" s="10">
        <v>3</v>
      </c>
      <c r="L77" s="10">
        <v>3</v>
      </c>
      <c r="M77" s="10">
        <v>0</v>
      </c>
      <c r="N77" s="164">
        <v>0</v>
      </c>
      <c r="O77" s="174">
        <v>119</v>
      </c>
      <c r="P77" s="169">
        <f>ROUNDDOWN((O77*0.05),0)</f>
        <v>5</v>
      </c>
      <c r="Q77" s="112">
        <v>18</v>
      </c>
      <c r="R77" s="109">
        <f t="shared" si="15"/>
        <v>5</v>
      </c>
    </row>
    <row r="78" spans="1:18" ht="39.75" customHeight="1">
      <c r="A78" s="33">
        <v>69</v>
      </c>
      <c r="B78" s="79" t="s">
        <v>71</v>
      </c>
      <c r="C78" s="30">
        <v>43363</v>
      </c>
      <c r="D78" s="10">
        <v>255.545</v>
      </c>
      <c r="E78" s="10">
        <v>1</v>
      </c>
      <c r="F78" s="10">
        <v>2.5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64">
        <v>0</v>
      </c>
      <c r="O78" s="174">
        <v>0</v>
      </c>
      <c r="P78" s="169">
        <f aca="true" t="shared" si="16" ref="P78:P86">ROUNDDOWN((O78*0.05),0)</f>
        <v>0</v>
      </c>
      <c r="Q78" s="112">
        <v>2</v>
      </c>
      <c r="R78" s="109">
        <f t="shared" si="15"/>
        <v>0</v>
      </c>
    </row>
    <row r="79" spans="1:18" ht="39.75" customHeight="1">
      <c r="A79" s="33">
        <v>70</v>
      </c>
      <c r="B79" s="194" t="s">
        <v>72</v>
      </c>
      <c r="C79" s="47" t="s">
        <v>349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64"/>
      <c r="O79" s="174"/>
      <c r="P79" s="169">
        <f t="shared" si="16"/>
        <v>0</v>
      </c>
      <c r="Q79" s="113"/>
      <c r="R79" s="109">
        <f t="shared" si="15"/>
        <v>0</v>
      </c>
    </row>
    <row r="80" spans="1:18" ht="39.75" customHeight="1">
      <c r="A80" s="33">
        <f aca="true" t="shared" si="17" ref="A80:A86">A79+1</f>
        <v>71</v>
      </c>
      <c r="B80" s="194" t="s">
        <v>73</v>
      </c>
      <c r="C80" s="47" t="s">
        <v>349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64"/>
      <c r="O80" s="174"/>
      <c r="P80" s="169">
        <f t="shared" si="16"/>
        <v>0</v>
      </c>
      <c r="Q80" s="113"/>
      <c r="R80" s="109">
        <f t="shared" si="15"/>
        <v>0</v>
      </c>
    </row>
    <row r="81" spans="1:18" ht="39.75" customHeight="1">
      <c r="A81" s="33">
        <f t="shared" si="17"/>
        <v>72</v>
      </c>
      <c r="B81" s="79" t="s">
        <v>223</v>
      </c>
      <c r="C81" s="57" t="s">
        <v>348</v>
      </c>
      <c r="D81" s="10">
        <v>207.569</v>
      </c>
      <c r="E81" s="10"/>
      <c r="F81" s="10"/>
      <c r="G81" s="10"/>
      <c r="H81" s="10"/>
      <c r="I81" s="10"/>
      <c r="J81" s="10"/>
      <c r="K81" s="10"/>
      <c r="L81" s="10"/>
      <c r="M81" s="10"/>
      <c r="N81" s="164"/>
      <c r="O81" s="174"/>
      <c r="P81" s="169">
        <f t="shared" si="16"/>
        <v>0</v>
      </c>
      <c r="Q81" s="112"/>
      <c r="R81" s="109">
        <f t="shared" si="15"/>
        <v>0</v>
      </c>
    </row>
    <row r="82" spans="1:18" ht="39.75" customHeight="1">
      <c r="A82" s="33">
        <f t="shared" si="17"/>
        <v>73</v>
      </c>
      <c r="B82" s="79" t="s">
        <v>4</v>
      </c>
      <c r="C82" s="47" t="s">
        <v>349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64"/>
      <c r="O82" s="174"/>
      <c r="P82" s="169">
        <f t="shared" si="16"/>
        <v>0</v>
      </c>
      <c r="Q82" s="112">
        <v>0</v>
      </c>
      <c r="R82" s="109">
        <f t="shared" si="15"/>
        <v>0</v>
      </c>
    </row>
    <row r="83" spans="1:18" ht="39.75" customHeight="1">
      <c r="A83" s="33">
        <f t="shared" si="17"/>
        <v>74</v>
      </c>
      <c r="B83" s="194" t="s">
        <v>76</v>
      </c>
      <c r="C83" s="47" t="s">
        <v>349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64"/>
      <c r="O83" s="174"/>
      <c r="P83" s="169">
        <f t="shared" si="16"/>
        <v>0</v>
      </c>
      <c r="Q83" s="113"/>
      <c r="R83" s="109">
        <f t="shared" si="15"/>
        <v>0</v>
      </c>
    </row>
    <row r="84" spans="1:18" ht="39.75" customHeight="1">
      <c r="A84" s="33">
        <f t="shared" si="17"/>
        <v>75</v>
      </c>
      <c r="B84" s="194" t="s">
        <v>77</v>
      </c>
      <c r="C84" s="47" t="s">
        <v>349</v>
      </c>
      <c r="D84" s="10"/>
      <c r="E84" s="10"/>
      <c r="F84" s="10"/>
      <c r="G84" s="10"/>
      <c r="H84" s="10"/>
      <c r="I84" s="10" t="s">
        <v>174</v>
      </c>
      <c r="J84" s="10"/>
      <c r="K84" s="10"/>
      <c r="L84" s="10"/>
      <c r="M84" s="10"/>
      <c r="N84" s="164"/>
      <c r="O84" s="174"/>
      <c r="P84" s="169">
        <f t="shared" si="16"/>
        <v>0</v>
      </c>
      <c r="Q84" s="113"/>
      <c r="R84" s="109">
        <f t="shared" si="15"/>
        <v>0</v>
      </c>
    </row>
    <row r="85" spans="1:18" ht="39.75" customHeight="1">
      <c r="A85" s="33">
        <f t="shared" si="17"/>
        <v>76</v>
      </c>
      <c r="B85" s="194" t="s">
        <v>236</v>
      </c>
      <c r="C85" s="47" t="s">
        <v>349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64"/>
      <c r="O85" s="174"/>
      <c r="P85" s="169">
        <f t="shared" si="16"/>
        <v>0</v>
      </c>
      <c r="Q85" s="113"/>
      <c r="R85" s="109">
        <f t="shared" si="15"/>
        <v>0</v>
      </c>
    </row>
    <row r="86" spans="1:18" ht="39.75" customHeight="1" thickBot="1">
      <c r="A86" s="77">
        <f t="shared" si="17"/>
        <v>77</v>
      </c>
      <c r="B86" s="80" t="s">
        <v>79</v>
      </c>
      <c r="C86" s="70" t="s">
        <v>349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65"/>
      <c r="O86" s="175"/>
      <c r="P86" s="170">
        <f t="shared" si="16"/>
        <v>0</v>
      </c>
      <c r="Q86" s="119"/>
      <c r="R86" s="110">
        <f t="shared" si="15"/>
        <v>0</v>
      </c>
    </row>
    <row r="87" spans="1:18" ht="39.75" customHeight="1" thickBot="1">
      <c r="A87" s="66"/>
      <c r="B87" s="81" t="s">
        <v>250</v>
      </c>
      <c r="C87" s="42"/>
      <c r="D87" s="31">
        <f>SUM(D88:D101)</f>
        <v>10197.519</v>
      </c>
      <c r="E87" s="31">
        <f>SUM(E88:E101)</f>
        <v>36</v>
      </c>
      <c r="F87" s="31">
        <f aca="true" t="shared" si="18" ref="F87:O87">SUM(F88:F101)</f>
        <v>97.19999999999999</v>
      </c>
      <c r="G87" s="31">
        <f t="shared" si="18"/>
        <v>88</v>
      </c>
      <c r="H87" s="31">
        <f t="shared" si="18"/>
        <v>1036</v>
      </c>
      <c r="I87" s="31">
        <f t="shared" si="18"/>
        <v>189</v>
      </c>
      <c r="J87" s="31">
        <f t="shared" si="18"/>
        <v>210</v>
      </c>
      <c r="K87" s="31">
        <f t="shared" si="18"/>
        <v>303</v>
      </c>
      <c r="L87" s="31">
        <f t="shared" si="18"/>
        <v>305</v>
      </c>
      <c r="M87" s="31">
        <f t="shared" si="18"/>
        <v>18</v>
      </c>
      <c r="N87" s="176">
        <f t="shared" si="18"/>
        <v>11</v>
      </c>
      <c r="O87" s="178">
        <f t="shared" si="18"/>
        <v>2166</v>
      </c>
      <c r="P87" s="179">
        <f>SUM(P88:P101)</f>
        <v>98</v>
      </c>
      <c r="Q87" s="121">
        <f>SUM(Q88:Q101)</f>
        <v>74</v>
      </c>
      <c r="R87" s="106">
        <f>SUM(R88:R101)</f>
        <v>96</v>
      </c>
    </row>
    <row r="88" spans="1:18" ht="39.75" customHeight="1" thickBot="1">
      <c r="A88" s="36">
        <v>78</v>
      </c>
      <c r="B88" s="78" t="s">
        <v>162</v>
      </c>
      <c r="C88" s="68" t="s">
        <v>227</v>
      </c>
      <c r="D88" s="38">
        <v>306.857</v>
      </c>
      <c r="E88" s="38">
        <v>3</v>
      </c>
      <c r="F88" s="38">
        <v>8.2</v>
      </c>
      <c r="G88" s="38">
        <v>6</v>
      </c>
      <c r="H88" s="38">
        <v>80</v>
      </c>
      <c r="I88" s="38">
        <v>5</v>
      </c>
      <c r="J88" s="38">
        <v>21</v>
      </c>
      <c r="K88" s="38">
        <v>27</v>
      </c>
      <c r="L88" s="38">
        <v>27</v>
      </c>
      <c r="M88" s="38">
        <v>0</v>
      </c>
      <c r="N88" s="163">
        <v>0</v>
      </c>
      <c r="O88" s="173">
        <v>200</v>
      </c>
      <c r="P88" s="168">
        <f aca="true" t="shared" si="19" ref="P88:P101">ROUNDDOWN((O88*0.05),0)</f>
        <v>10</v>
      </c>
      <c r="Q88" s="120">
        <v>10</v>
      </c>
      <c r="R88" s="108">
        <f aca="true" t="shared" si="20" ref="R88:R101">IF(Q88&lt;P88,Q88,P88)</f>
        <v>10</v>
      </c>
    </row>
    <row r="89" spans="1:18" ht="39.75" customHeight="1" thickBot="1">
      <c r="A89" s="25">
        <f aca="true" t="shared" si="21" ref="A89:A101">A88+1</f>
        <v>79</v>
      </c>
      <c r="B89" s="79" t="s">
        <v>161</v>
      </c>
      <c r="C89" s="30" t="s">
        <v>228</v>
      </c>
      <c r="D89" s="10">
        <v>176.709</v>
      </c>
      <c r="E89" s="10">
        <v>2</v>
      </c>
      <c r="F89" s="10">
        <v>4.8</v>
      </c>
      <c r="G89" s="10">
        <v>5</v>
      </c>
      <c r="H89" s="10">
        <v>88</v>
      </c>
      <c r="I89" s="10">
        <v>16</v>
      </c>
      <c r="J89" s="10">
        <v>24</v>
      </c>
      <c r="K89" s="10">
        <v>24</v>
      </c>
      <c r="L89" s="10">
        <v>24</v>
      </c>
      <c r="M89" s="10">
        <v>0</v>
      </c>
      <c r="N89" s="164">
        <v>0</v>
      </c>
      <c r="O89" s="174">
        <v>120</v>
      </c>
      <c r="P89" s="169">
        <f t="shared" si="19"/>
        <v>6</v>
      </c>
      <c r="Q89" s="112">
        <v>6</v>
      </c>
      <c r="R89" s="109">
        <f t="shared" si="20"/>
        <v>6</v>
      </c>
    </row>
    <row r="90" spans="1:18" ht="39.75" customHeight="1" thickBot="1">
      <c r="A90" s="25">
        <f t="shared" si="21"/>
        <v>80</v>
      </c>
      <c r="B90" s="79" t="s">
        <v>83</v>
      </c>
      <c r="C90" s="30">
        <v>43332</v>
      </c>
      <c r="D90" s="10">
        <v>344.676</v>
      </c>
      <c r="E90" s="10">
        <v>2</v>
      </c>
      <c r="F90" s="10">
        <v>6</v>
      </c>
      <c r="G90" s="10">
        <v>7</v>
      </c>
      <c r="H90" s="10">
        <v>162</v>
      </c>
      <c r="I90" s="10">
        <v>9</v>
      </c>
      <c r="J90" s="10">
        <v>29</v>
      </c>
      <c r="K90" s="10">
        <v>62</v>
      </c>
      <c r="L90" s="10">
        <v>62</v>
      </c>
      <c r="M90" s="10">
        <v>0</v>
      </c>
      <c r="N90" s="164">
        <v>0</v>
      </c>
      <c r="O90" s="174">
        <v>162</v>
      </c>
      <c r="P90" s="169">
        <f t="shared" si="19"/>
        <v>8</v>
      </c>
      <c r="Q90" s="112">
        <v>8</v>
      </c>
      <c r="R90" s="109">
        <f t="shared" si="20"/>
        <v>8</v>
      </c>
    </row>
    <row r="91" spans="1:18" ht="39.75" customHeight="1" thickBot="1">
      <c r="A91" s="25">
        <f t="shared" si="21"/>
        <v>81</v>
      </c>
      <c r="B91" s="79" t="s">
        <v>84</v>
      </c>
      <c r="C91" s="30">
        <v>43337</v>
      </c>
      <c r="D91" s="10">
        <v>474.722</v>
      </c>
      <c r="E91" s="10">
        <v>3</v>
      </c>
      <c r="F91" s="10">
        <v>8.4</v>
      </c>
      <c r="G91" s="10">
        <v>14</v>
      </c>
      <c r="H91" s="10">
        <v>218</v>
      </c>
      <c r="I91" s="10">
        <v>31</v>
      </c>
      <c r="J91" s="10">
        <v>31</v>
      </c>
      <c r="K91" s="10">
        <v>78</v>
      </c>
      <c r="L91" s="10">
        <v>78</v>
      </c>
      <c r="M91" s="10">
        <v>0</v>
      </c>
      <c r="N91" s="164">
        <v>0</v>
      </c>
      <c r="O91" s="174">
        <v>218</v>
      </c>
      <c r="P91" s="169">
        <f t="shared" si="19"/>
        <v>10</v>
      </c>
      <c r="Q91" s="112">
        <v>10</v>
      </c>
      <c r="R91" s="109">
        <f t="shared" si="20"/>
        <v>10</v>
      </c>
    </row>
    <row r="92" spans="1:18" ht="39.75" customHeight="1" thickBot="1">
      <c r="A92" s="25">
        <f t="shared" si="21"/>
        <v>82</v>
      </c>
      <c r="B92" s="79" t="s">
        <v>206</v>
      </c>
      <c r="C92" s="73">
        <v>43357</v>
      </c>
      <c r="D92" s="10">
        <v>75.842</v>
      </c>
      <c r="E92" s="10">
        <v>1</v>
      </c>
      <c r="F92" s="10">
        <v>2.9</v>
      </c>
      <c r="G92" s="10">
        <v>2</v>
      </c>
      <c r="H92" s="10">
        <v>34</v>
      </c>
      <c r="I92" s="10">
        <v>7</v>
      </c>
      <c r="J92" s="10">
        <v>7</v>
      </c>
      <c r="K92" s="10">
        <v>10</v>
      </c>
      <c r="L92" s="10">
        <v>10</v>
      </c>
      <c r="M92" s="10">
        <v>0</v>
      </c>
      <c r="N92" s="164">
        <v>0</v>
      </c>
      <c r="O92" s="174">
        <v>65</v>
      </c>
      <c r="P92" s="169">
        <f t="shared" si="19"/>
        <v>3</v>
      </c>
      <c r="Q92" s="112">
        <v>3</v>
      </c>
      <c r="R92" s="109">
        <f t="shared" si="20"/>
        <v>3</v>
      </c>
    </row>
    <row r="93" spans="1:18" ht="39.75" customHeight="1" thickBot="1">
      <c r="A93" s="25">
        <f t="shared" si="21"/>
        <v>83</v>
      </c>
      <c r="B93" s="79" t="s">
        <v>86</v>
      </c>
      <c r="C93" s="29" t="s">
        <v>189</v>
      </c>
      <c r="D93" s="10">
        <v>190.214</v>
      </c>
      <c r="E93" s="10">
        <v>3</v>
      </c>
      <c r="F93" s="10">
        <v>7.5</v>
      </c>
      <c r="G93" s="10">
        <v>5</v>
      </c>
      <c r="H93" s="10">
        <v>22</v>
      </c>
      <c r="I93" s="10">
        <v>12</v>
      </c>
      <c r="J93" s="10">
        <v>0</v>
      </c>
      <c r="K93" s="10">
        <v>3</v>
      </c>
      <c r="L93" s="10">
        <v>5</v>
      </c>
      <c r="M93" s="10">
        <v>2</v>
      </c>
      <c r="N93" s="164">
        <v>0</v>
      </c>
      <c r="O93" s="174">
        <v>40</v>
      </c>
      <c r="P93" s="169">
        <f t="shared" si="19"/>
        <v>2</v>
      </c>
      <c r="Q93" s="112">
        <v>0</v>
      </c>
      <c r="R93" s="109">
        <f t="shared" si="20"/>
        <v>0</v>
      </c>
    </row>
    <row r="94" spans="1:18" ht="39.75" customHeight="1" thickBot="1">
      <c r="A94" s="25">
        <f t="shared" si="21"/>
        <v>84</v>
      </c>
      <c r="B94" s="79" t="s">
        <v>87</v>
      </c>
      <c r="C94" s="29" t="s">
        <v>190</v>
      </c>
      <c r="D94" s="10">
        <v>263.685</v>
      </c>
      <c r="E94" s="10">
        <v>4</v>
      </c>
      <c r="F94" s="10">
        <v>10</v>
      </c>
      <c r="G94" s="10">
        <v>7</v>
      </c>
      <c r="H94" s="10">
        <v>31</v>
      </c>
      <c r="I94" s="10">
        <v>14</v>
      </c>
      <c r="J94" s="10">
        <v>12</v>
      </c>
      <c r="K94" s="10">
        <v>2</v>
      </c>
      <c r="L94" s="10">
        <v>2</v>
      </c>
      <c r="M94" s="10">
        <v>1</v>
      </c>
      <c r="N94" s="164">
        <v>0</v>
      </c>
      <c r="O94" s="174">
        <v>60</v>
      </c>
      <c r="P94" s="169">
        <f t="shared" si="19"/>
        <v>3</v>
      </c>
      <c r="Q94" s="112">
        <v>6</v>
      </c>
      <c r="R94" s="109">
        <f t="shared" si="20"/>
        <v>3</v>
      </c>
    </row>
    <row r="95" spans="1:18" ht="39.75" customHeight="1" thickBot="1">
      <c r="A95" s="25">
        <f t="shared" si="21"/>
        <v>85</v>
      </c>
      <c r="B95" s="79" t="s">
        <v>89</v>
      </c>
      <c r="C95" s="58" t="s">
        <v>221</v>
      </c>
      <c r="D95" s="10">
        <v>243.367</v>
      </c>
      <c r="E95" s="10">
        <v>2</v>
      </c>
      <c r="F95" s="10">
        <v>5</v>
      </c>
      <c r="G95" s="10">
        <v>10</v>
      </c>
      <c r="H95" s="10">
        <v>141</v>
      </c>
      <c r="I95" s="10">
        <v>43</v>
      </c>
      <c r="J95" s="10">
        <v>12</v>
      </c>
      <c r="K95" s="10">
        <v>43</v>
      </c>
      <c r="L95" s="10">
        <v>43</v>
      </c>
      <c r="M95" s="10">
        <v>0</v>
      </c>
      <c r="N95" s="164">
        <v>0</v>
      </c>
      <c r="O95" s="174">
        <v>141</v>
      </c>
      <c r="P95" s="169">
        <f t="shared" si="19"/>
        <v>7</v>
      </c>
      <c r="Q95" s="112">
        <v>7</v>
      </c>
      <c r="R95" s="109">
        <f t="shared" si="20"/>
        <v>7</v>
      </c>
    </row>
    <row r="96" spans="1:18" ht="39.75" customHeight="1" thickBot="1">
      <c r="A96" s="25">
        <f t="shared" si="21"/>
        <v>86</v>
      </c>
      <c r="B96" s="79" t="s">
        <v>90</v>
      </c>
      <c r="C96" s="29" t="s">
        <v>238</v>
      </c>
      <c r="D96" s="10">
        <v>917.285</v>
      </c>
      <c r="E96" s="10">
        <v>3</v>
      </c>
      <c r="F96" s="10">
        <v>9.9</v>
      </c>
      <c r="G96" s="10">
        <v>5</v>
      </c>
      <c r="H96" s="10">
        <v>63</v>
      </c>
      <c r="I96" s="10">
        <v>13</v>
      </c>
      <c r="J96" s="10">
        <v>19</v>
      </c>
      <c r="K96" s="10">
        <v>14</v>
      </c>
      <c r="L96" s="10">
        <v>14</v>
      </c>
      <c r="M96" s="10">
        <v>1</v>
      </c>
      <c r="N96" s="164">
        <v>2</v>
      </c>
      <c r="O96" s="174">
        <v>150</v>
      </c>
      <c r="P96" s="169">
        <f t="shared" si="19"/>
        <v>7</v>
      </c>
      <c r="Q96" s="112">
        <v>15</v>
      </c>
      <c r="R96" s="109">
        <f t="shared" si="20"/>
        <v>7</v>
      </c>
    </row>
    <row r="97" spans="1:18" ht="39.75" customHeight="1" thickBot="1">
      <c r="A97" s="25">
        <f t="shared" si="21"/>
        <v>87</v>
      </c>
      <c r="B97" s="85" t="s">
        <v>92</v>
      </c>
      <c r="C97" s="58" t="s">
        <v>196</v>
      </c>
      <c r="D97" s="10">
        <v>350</v>
      </c>
      <c r="E97" s="10">
        <v>5</v>
      </c>
      <c r="F97" s="10">
        <v>12.5</v>
      </c>
      <c r="G97" s="10">
        <v>10</v>
      </c>
      <c r="H97" s="10">
        <v>57</v>
      </c>
      <c r="I97" s="10">
        <v>11</v>
      </c>
      <c r="J97" s="10">
        <v>17</v>
      </c>
      <c r="K97" s="10">
        <v>13</v>
      </c>
      <c r="L97" s="10">
        <v>13</v>
      </c>
      <c r="M97" s="10">
        <v>3</v>
      </c>
      <c r="N97" s="164">
        <v>0</v>
      </c>
      <c r="O97" s="174">
        <v>155</v>
      </c>
      <c r="P97" s="169">
        <v>0</v>
      </c>
      <c r="Q97" s="112"/>
      <c r="R97" s="109">
        <f t="shared" si="20"/>
        <v>0</v>
      </c>
    </row>
    <row r="98" spans="1:18" ht="39.75" customHeight="1" thickBot="1">
      <c r="A98" s="25">
        <f t="shared" si="21"/>
        <v>88</v>
      </c>
      <c r="B98" s="194" t="s">
        <v>93</v>
      </c>
      <c r="C98" s="58" t="s">
        <v>188</v>
      </c>
      <c r="D98" s="10">
        <v>6225.487</v>
      </c>
      <c r="E98" s="10">
        <v>5</v>
      </c>
      <c r="F98" s="10">
        <v>12.5</v>
      </c>
      <c r="G98" s="10">
        <v>10</v>
      </c>
      <c r="H98" s="10">
        <v>73</v>
      </c>
      <c r="I98" s="10">
        <v>15</v>
      </c>
      <c r="J98" s="10">
        <v>23</v>
      </c>
      <c r="K98" s="10">
        <v>12</v>
      </c>
      <c r="L98" s="10">
        <v>12</v>
      </c>
      <c r="M98" s="10">
        <v>11</v>
      </c>
      <c r="N98" s="164">
        <v>0</v>
      </c>
      <c r="O98" s="174">
        <v>700</v>
      </c>
      <c r="P98" s="169">
        <f t="shared" si="19"/>
        <v>35</v>
      </c>
      <c r="Q98" s="113"/>
      <c r="R98" s="109">
        <f>P98</f>
        <v>35</v>
      </c>
    </row>
    <row r="99" spans="1:18" ht="39.75" customHeight="1" thickBot="1">
      <c r="A99" s="25">
        <f t="shared" si="21"/>
        <v>89</v>
      </c>
      <c r="B99" s="195" t="s">
        <v>95</v>
      </c>
      <c r="C99" s="28">
        <v>43338</v>
      </c>
      <c r="D99" s="10">
        <v>397.065</v>
      </c>
      <c r="E99" s="10">
        <v>2</v>
      </c>
      <c r="F99" s="10">
        <v>6.4</v>
      </c>
      <c r="G99" s="10">
        <v>5</v>
      </c>
      <c r="H99" s="10">
        <v>47</v>
      </c>
      <c r="I99" s="10">
        <v>8</v>
      </c>
      <c r="J99" s="10">
        <v>11</v>
      </c>
      <c r="K99" s="10">
        <v>11</v>
      </c>
      <c r="L99" s="10">
        <v>11</v>
      </c>
      <c r="M99" s="10">
        <v>0</v>
      </c>
      <c r="N99" s="164">
        <v>6</v>
      </c>
      <c r="O99" s="174">
        <v>107</v>
      </c>
      <c r="P99" s="169">
        <f t="shared" si="19"/>
        <v>5</v>
      </c>
      <c r="Q99" s="112">
        <v>5</v>
      </c>
      <c r="R99" s="109">
        <f t="shared" si="20"/>
        <v>5</v>
      </c>
    </row>
    <row r="100" spans="1:18" ht="39.75" customHeight="1" thickBot="1">
      <c r="A100" s="25">
        <f t="shared" si="21"/>
        <v>90</v>
      </c>
      <c r="B100" s="86" t="s">
        <v>233</v>
      </c>
      <c r="C100" s="69" t="s">
        <v>358</v>
      </c>
      <c r="D100" s="10">
        <v>114.4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64"/>
      <c r="O100" s="174"/>
      <c r="P100" s="169"/>
      <c r="Q100" s="112">
        <v>2</v>
      </c>
      <c r="R100" s="109">
        <v>0</v>
      </c>
    </row>
    <row r="101" spans="1:18" ht="39.75" customHeight="1" thickBot="1">
      <c r="A101" s="37">
        <f t="shared" si="21"/>
        <v>91</v>
      </c>
      <c r="B101" s="87" t="s">
        <v>154</v>
      </c>
      <c r="C101" s="41">
        <v>43703</v>
      </c>
      <c r="D101" s="17">
        <v>117.21</v>
      </c>
      <c r="E101" s="17">
        <v>1</v>
      </c>
      <c r="F101" s="17">
        <v>3.1</v>
      </c>
      <c r="G101" s="17">
        <v>2</v>
      </c>
      <c r="H101" s="17">
        <v>20</v>
      </c>
      <c r="I101" s="17">
        <v>5</v>
      </c>
      <c r="J101" s="17">
        <v>4</v>
      </c>
      <c r="K101" s="17">
        <v>4</v>
      </c>
      <c r="L101" s="17">
        <v>4</v>
      </c>
      <c r="M101" s="17">
        <v>0</v>
      </c>
      <c r="N101" s="165">
        <v>3</v>
      </c>
      <c r="O101" s="175">
        <v>48</v>
      </c>
      <c r="P101" s="170">
        <f t="shared" si="19"/>
        <v>2</v>
      </c>
      <c r="Q101" s="119">
        <v>2</v>
      </c>
      <c r="R101" s="110">
        <f t="shared" si="20"/>
        <v>2</v>
      </c>
    </row>
    <row r="102" spans="1:18" ht="39.75" customHeight="1" thickBot="1">
      <c r="A102" s="66"/>
      <c r="B102" s="81" t="s">
        <v>254</v>
      </c>
      <c r="C102" s="42"/>
      <c r="D102" s="31">
        <f>SUM(D103:D105)</f>
        <v>2845.2654</v>
      </c>
      <c r="E102" s="31">
        <f aca="true" t="shared" si="22" ref="E102:O102">SUM(E103:E105)</f>
        <v>6</v>
      </c>
      <c r="F102" s="31">
        <f t="shared" si="22"/>
        <v>7.7</v>
      </c>
      <c r="G102" s="31">
        <f t="shared" si="22"/>
        <v>7</v>
      </c>
      <c r="H102" s="31">
        <f t="shared" si="22"/>
        <v>117</v>
      </c>
      <c r="I102" s="31">
        <f t="shared" si="22"/>
        <v>15</v>
      </c>
      <c r="J102" s="31">
        <f t="shared" si="22"/>
        <v>45</v>
      </c>
      <c r="K102" s="31">
        <f t="shared" si="22"/>
        <v>25</v>
      </c>
      <c r="L102" s="31">
        <f t="shared" si="22"/>
        <v>25</v>
      </c>
      <c r="M102" s="31">
        <f t="shared" si="22"/>
        <v>0</v>
      </c>
      <c r="N102" s="176">
        <f t="shared" si="22"/>
        <v>7</v>
      </c>
      <c r="O102" s="178">
        <f t="shared" si="22"/>
        <v>275</v>
      </c>
      <c r="P102" s="179">
        <f>SUM(P103:P105)</f>
        <v>13</v>
      </c>
      <c r="Q102" s="121">
        <f>SUM(Q103:Q105)</f>
        <v>14</v>
      </c>
      <c r="R102" s="106">
        <f>SUM(R103:R105)</f>
        <v>12</v>
      </c>
    </row>
    <row r="103" spans="1:18" ht="39.75" customHeight="1" thickBot="1">
      <c r="A103" s="36">
        <f>A101+1</f>
        <v>92</v>
      </c>
      <c r="B103" s="78" t="s">
        <v>96</v>
      </c>
      <c r="C103" s="74" t="s">
        <v>212</v>
      </c>
      <c r="D103" s="38">
        <v>2316</v>
      </c>
      <c r="E103" s="38">
        <v>4</v>
      </c>
      <c r="F103" s="38">
        <v>2.7</v>
      </c>
      <c r="G103" s="38">
        <v>4</v>
      </c>
      <c r="H103" s="38">
        <v>82</v>
      </c>
      <c r="I103" s="38">
        <v>9</v>
      </c>
      <c r="J103" s="38">
        <v>39</v>
      </c>
      <c r="K103" s="38">
        <v>17</v>
      </c>
      <c r="L103" s="38">
        <v>17</v>
      </c>
      <c r="M103" s="38">
        <v>0</v>
      </c>
      <c r="N103" s="163">
        <v>0</v>
      </c>
      <c r="O103" s="173">
        <v>215</v>
      </c>
      <c r="P103" s="168">
        <f>ROUNDDOWN((O103*0.05),0)</f>
        <v>10</v>
      </c>
      <c r="Q103" s="120">
        <v>12</v>
      </c>
      <c r="R103" s="108">
        <f>IF(Q103&lt;P103,Q103,P103)</f>
        <v>10</v>
      </c>
    </row>
    <row r="104" spans="1:18" ht="39.75" customHeight="1" thickBot="1">
      <c r="A104" s="25">
        <f>A103+1</f>
        <v>93</v>
      </c>
      <c r="B104" s="79" t="s">
        <v>202</v>
      </c>
      <c r="C104" s="29" t="s">
        <v>204</v>
      </c>
      <c r="D104" s="10">
        <v>529.2654</v>
      </c>
      <c r="E104" s="10">
        <v>2</v>
      </c>
      <c r="F104" s="10">
        <v>5</v>
      </c>
      <c r="G104" s="10">
        <v>3</v>
      </c>
      <c r="H104" s="10">
        <v>35</v>
      </c>
      <c r="I104" s="10">
        <v>6</v>
      </c>
      <c r="J104" s="10">
        <v>6</v>
      </c>
      <c r="K104" s="10">
        <v>8</v>
      </c>
      <c r="L104" s="10">
        <v>8</v>
      </c>
      <c r="M104" s="10">
        <v>0</v>
      </c>
      <c r="N104" s="164">
        <v>7</v>
      </c>
      <c r="O104" s="174">
        <v>60</v>
      </c>
      <c r="P104" s="169">
        <f>ROUNDDOWN((O104*0.05),0)</f>
        <v>3</v>
      </c>
      <c r="Q104" s="112">
        <v>2</v>
      </c>
      <c r="R104" s="109">
        <f>IF(Q104&lt;P104,Q104,P104)</f>
        <v>2</v>
      </c>
    </row>
    <row r="105" spans="1:18" ht="39.75" customHeight="1" thickBot="1">
      <c r="A105" s="37">
        <f>A104+1</f>
        <v>94</v>
      </c>
      <c r="B105" s="193" t="s">
        <v>232</v>
      </c>
      <c r="C105" s="70" t="s">
        <v>349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65"/>
      <c r="O105" s="175"/>
      <c r="P105" s="170"/>
      <c r="Q105" s="119"/>
      <c r="R105" s="110">
        <f>IF(Q105&lt;P105,Q105,P105)</f>
        <v>0</v>
      </c>
    </row>
    <row r="106" spans="1:18" ht="39.75" customHeight="1" thickBot="1">
      <c r="A106" s="66"/>
      <c r="B106" s="81" t="s">
        <v>252</v>
      </c>
      <c r="C106" s="42"/>
      <c r="D106" s="31">
        <f>SUM(D107:D112)</f>
        <v>4663.179</v>
      </c>
      <c r="E106" s="31">
        <f aca="true" t="shared" si="23" ref="E106:R106">SUM(E107:E112)</f>
        <v>15</v>
      </c>
      <c r="F106" s="31">
        <f t="shared" si="23"/>
        <v>40.5</v>
      </c>
      <c r="G106" s="31">
        <f t="shared" si="23"/>
        <v>20</v>
      </c>
      <c r="H106" s="31">
        <f t="shared" si="23"/>
        <v>215</v>
      </c>
      <c r="I106" s="31">
        <f t="shared" si="23"/>
        <v>41</v>
      </c>
      <c r="J106" s="31">
        <f t="shared" si="23"/>
        <v>60</v>
      </c>
      <c r="K106" s="31">
        <f t="shared" si="23"/>
        <v>48</v>
      </c>
      <c r="L106" s="31">
        <f t="shared" si="23"/>
        <v>48</v>
      </c>
      <c r="M106" s="31">
        <f t="shared" si="23"/>
        <v>0</v>
      </c>
      <c r="N106" s="176">
        <f t="shared" si="23"/>
        <v>18</v>
      </c>
      <c r="O106" s="178">
        <f t="shared" si="23"/>
        <v>332</v>
      </c>
      <c r="P106" s="179">
        <f t="shared" si="23"/>
        <v>12</v>
      </c>
      <c r="Q106" s="121">
        <f t="shared" si="23"/>
        <v>17</v>
      </c>
      <c r="R106" s="106">
        <f t="shared" si="23"/>
        <v>11</v>
      </c>
    </row>
    <row r="107" spans="1:18" ht="39.75" customHeight="1" thickBot="1">
      <c r="A107" s="36">
        <f>A105+1</f>
        <v>95</v>
      </c>
      <c r="B107" s="78" t="s">
        <v>99</v>
      </c>
      <c r="C107" s="74" t="s">
        <v>211</v>
      </c>
      <c r="D107" s="38">
        <v>2465</v>
      </c>
      <c r="E107" s="38">
        <v>3</v>
      </c>
      <c r="F107" s="38">
        <v>9</v>
      </c>
      <c r="G107" s="38">
        <v>3</v>
      </c>
      <c r="H107" s="38">
        <v>10</v>
      </c>
      <c r="I107" s="38">
        <v>4</v>
      </c>
      <c r="J107" s="38">
        <v>6</v>
      </c>
      <c r="K107" s="38">
        <v>0</v>
      </c>
      <c r="L107" s="38">
        <v>0</v>
      </c>
      <c r="M107" s="38">
        <v>0</v>
      </c>
      <c r="N107" s="163">
        <v>0</v>
      </c>
      <c r="O107" s="173">
        <v>10</v>
      </c>
      <c r="P107" s="168">
        <f aca="true" t="shared" si="24" ref="P107:P112">ROUNDDOWN((O107*0.05),0)</f>
        <v>0</v>
      </c>
      <c r="Q107" s="120">
        <v>8</v>
      </c>
      <c r="R107" s="108">
        <f aca="true" t="shared" si="25" ref="R107:R112">IF(Q107&lt;P107,Q107,P107)</f>
        <v>0</v>
      </c>
    </row>
    <row r="108" spans="1:18" ht="39.75" customHeight="1" thickBot="1">
      <c r="A108" s="25">
        <f>A107+1</f>
        <v>96</v>
      </c>
      <c r="B108" s="79" t="s">
        <v>202</v>
      </c>
      <c r="C108" s="29" t="s">
        <v>203</v>
      </c>
      <c r="D108" s="10">
        <v>212.2506</v>
      </c>
      <c r="E108" s="10">
        <v>2</v>
      </c>
      <c r="F108" s="10">
        <v>6</v>
      </c>
      <c r="G108" s="10">
        <v>3</v>
      </c>
      <c r="H108" s="10">
        <v>32</v>
      </c>
      <c r="I108" s="10">
        <v>4</v>
      </c>
      <c r="J108" s="10">
        <v>6</v>
      </c>
      <c r="K108" s="10">
        <v>8</v>
      </c>
      <c r="L108" s="10">
        <v>8</v>
      </c>
      <c r="M108" s="10">
        <v>0</v>
      </c>
      <c r="N108" s="164">
        <v>6</v>
      </c>
      <c r="O108" s="174">
        <v>88</v>
      </c>
      <c r="P108" s="169">
        <f t="shared" si="24"/>
        <v>4</v>
      </c>
      <c r="Q108" s="112">
        <v>3</v>
      </c>
      <c r="R108" s="109">
        <f t="shared" si="25"/>
        <v>3</v>
      </c>
    </row>
    <row r="109" spans="1:18" ht="39.75" customHeight="1" thickBot="1">
      <c r="A109" s="25">
        <f>A108+1</f>
        <v>97</v>
      </c>
      <c r="B109" s="80" t="s">
        <v>100</v>
      </c>
      <c r="C109" s="58" t="s">
        <v>199</v>
      </c>
      <c r="D109" s="10">
        <v>370</v>
      </c>
      <c r="E109" s="10">
        <v>3</v>
      </c>
      <c r="F109" s="10">
        <v>9.2</v>
      </c>
      <c r="G109" s="10">
        <v>3</v>
      </c>
      <c r="H109" s="10">
        <v>50</v>
      </c>
      <c r="I109" s="10">
        <v>5</v>
      </c>
      <c r="J109" s="10">
        <v>17</v>
      </c>
      <c r="K109" s="10">
        <v>14</v>
      </c>
      <c r="L109" s="10">
        <v>14</v>
      </c>
      <c r="M109" s="10">
        <v>0</v>
      </c>
      <c r="N109" s="164">
        <v>0</v>
      </c>
      <c r="O109" s="174">
        <v>50</v>
      </c>
      <c r="P109" s="169">
        <v>0</v>
      </c>
      <c r="Q109" s="112"/>
      <c r="R109" s="109">
        <f t="shared" si="25"/>
        <v>0</v>
      </c>
    </row>
    <row r="110" spans="1:18" ht="39.75" customHeight="1" thickBot="1">
      <c r="A110" s="25">
        <f>A109+1</f>
        <v>98</v>
      </c>
      <c r="B110" s="79" t="s">
        <v>231</v>
      </c>
      <c r="C110" s="30">
        <v>43340</v>
      </c>
      <c r="D110" s="10">
        <v>160.95</v>
      </c>
      <c r="E110" s="10">
        <v>2</v>
      </c>
      <c r="F110" s="10">
        <v>6</v>
      </c>
      <c r="G110" s="10">
        <v>4</v>
      </c>
      <c r="H110" s="10">
        <v>33</v>
      </c>
      <c r="I110" s="10">
        <v>7</v>
      </c>
      <c r="J110" s="10">
        <v>7</v>
      </c>
      <c r="K110" s="10">
        <v>7</v>
      </c>
      <c r="L110" s="10">
        <v>7</v>
      </c>
      <c r="M110" s="10">
        <v>0</v>
      </c>
      <c r="N110" s="164">
        <v>5</v>
      </c>
      <c r="O110" s="174">
        <v>44</v>
      </c>
      <c r="P110" s="169">
        <f t="shared" si="24"/>
        <v>2</v>
      </c>
      <c r="Q110" s="112">
        <v>2</v>
      </c>
      <c r="R110" s="109">
        <f t="shared" si="25"/>
        <v>2</v>
      </c>
    </row>
    <row r="111" spans="1:18" ht="39.75" customHeight="1" thickBot="1">
      <c r="A111" s="25">
        <f>A110+1</f>
        <v>99</v>
      </c>
      <c r="B111" s="196" t="s">
        <v>101</v>
      </c>
      <c r="C111" s="58" t="s">
        <v>200</v>
      </c>
      <c r="D111" s="10">
        <v>798.6244</v>
      </c>
      <c r="E111" s="10">
        <v>3</v>
      </c>
      <c r="F111" s="10">
        <v>7.5</v>
      </c>
      <c r="G111" s="10">
        <v>3</v>
      </c>
      <c r="H111" s="10">
        <v>57</v>
      </c>
      <c r="I111" s="10">
        <v>14</v>
      </c>
      <c r="J111" s="10">
        <v>17</v>
      </c>
      <c r="K111" s="10">
        <v>13</v>
      </c>
      <c r="L111" s="10">
        <v>13</v>
      </c>
      <c r="M111" s="10">
        <v>0</v>
      </c>
      <c r="N111" s="164">
        <v>0</v>
      </c>
      <c r="O111" s="174">
        <v>57</v>
      </c>
      <c r="P111" s="169">
        <f t="shared" si="24"/>
        <v>2</v>
      </c>
      <c r="Q111" s="113"/>
      <c r="R111" s="109">
        <f>P111</f>
        <v>2</v>
      </c>
    </row>
    <row r="112" spans="1:18" ht="39.75" customHeight="1" thickBot="1">
      <c r="A112" s="25">
        <f>A111+1</f>
        <v>100</v>
      </c>
      <c r="B112" s="88" t="s">
        <v>173</v>
      </c>
      <c r="C112" s="75">
        <v>43338</v>
      </c>
      <c r="D112" s="17">
        <v>656.354</v>
      </c>
      <c r="E112" s="17">
        <v>2</v>
      </c>
      <c r="F112" s="17">
        <v>2.8</v>
      </c>
      <c r="G112" s="17">
        <v>4</v>
      </c>
      <c r="H112" s="17">
        <v>33</v>
      </c>
      <c r="I112" s="17">
        <v>7</v>
      </c>
      <c r="J112" s="17">
        <v>7</v>
      </c>
      <c r="K112" s="17">
        <v>6</v>
      </c>
      <c r="L112" s="17">
        <v>6</v>
      </c>
      <c r="M112" s="17">
        <v>0</v>
      </c>
      <c r="N112" s="165">
        <v>7</v>
      </c>
      <c r="O112" s="175">
        <v>83</v>
      </c>
      <c r="P112" s="170">
        <f t="shared" si="24"/>
        <v>4</v>
      </c>
      <c r="Q112" s="119">
        <v>4</v>
      </c>
      <c r="R112" s="110">
        <f t="shared" si="25"/>
        <v>4</v>
      </c>
    </row>
    <row r="113" spans="1:18" ht="39.75" customHeight="1" thickBot="1">
      <c r="A113" s="273" t="s">
        <v>104</v>
      </c>
      <c r="B113" s="274"/>
      <c r="C113" s="275"/>
      <c r="D113" s="197">
        <f aca="true" t="shared" si="26" ref="D113:R113">D5+D45+D48+D60+D74+D87+D102+D106</f>
        <v>38198.89895</v>
      </c>
      <c r="E113" s="197">
        <f t="shared" si="26"/>
        <v>150</v>
      </c>
      <c r="F113" s="197">
        <f t="shared" si="26"/>
        <v>397.19999999999993</v>
      </c>
      <c r="G113" s="197">
        <f t="shared" si="26"/>
        <v>323</v>
      </c>
      <c r="H113" s="197">
        <f t="shared" si="26"/>
        <v>4831</v>
      </c>
      <c r="I113" s="197">
        <f t="shared" si="26"/>
        <v>860</v>
      </c>
      <c r="J113" s="197">
        <f t="shared" si="26"/>
        <v>851</v>
      </c>
      <c r="K113" s="197">
        <f t="shared" si="26"/>
        <v>1495</v>
      </c>
      <c r="L113" s="197">
        <f t="shared" si="26"/>
        <v>1497</v>
      </c>
      <c r="M113" s="197">
        <f t="shared" si="26"/>
        <v>31</v>
      </c>
      <c r="N113" s="198">
        <f t="shared" si="26"/>
        <v>97</v>
      </c>
      <c r="O113" s="199">
        <f t="shared" si="26"/>
        <v>8327</v>
      </c>
      <c r="P113" s="200">
        <f t="shared" si="26"/>
        <v>384</v>
      </c>
      <c r="Q113" s="201">
        <f t="shared" si="26"/>
        <v>382</v>
      </c>
      <c r="R113" s="199">
        <f t="shared" si="26"/>
        <v>347</v>
      </c>
    </row>
  </sheetData>
  <sheetProtection password="C7A9" sheet="1" formatCells="0" formatColumns="0" formatRows="0" insertColumns="0" insertRows="0" insertHyperlinks="0" deleteColumns="0" deleteRows="0" sort="0" autoFilter="0" pivotTables="0"/>
  <mergeCells count="20">
    <mergeCell ref="A2:R2"/>
    <mergeCell ref="A1:R1"/>
    <mergeCell ref="A113:C113"/>
    <mergeCell ref="J3:J4"/>
    <mergeCell ref="K3:L3"/>
    <mergeCell ref="M3:M4"/>
    <mergeCell ref="N3:N4"/>
    <mergeCell ref="F3:F4"/>
    <mergeCell ref="G3:G4"/>
    <mergeCell ref="Q3:Q4"/>
    <mergeCell ref="R3:R4"/>
    <mergeCell ref="H3:H4"/>
    <mergeCell ref="I3:I4"/>
    <mergeCell ref="O3:O4"/>
    <mergeCell ref="P3:P4"/>
    <mergeCell ref="A3:A4"/>
    <mergeCell ref="B3:B4"/>
    <mergeCell ref="C3:C4"/>
    <mergeCell ref="D3:D4"/>
    <mergeCell ref="E3:E4"/>
  </mergeCells>
  <printOptions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showGridLines="0" zoomScale="90" zoomScaleNormal="90" zoomScaleSheetLayoutView="100" workbookViewId="0" topLeftCell="A1">
      <pane xSplit="2" ySplit="4" topLeftCell="C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9" activeCellId="2" sqref="D25 D32 D79"/>
    </sheetView>
  </sheetViews>
  <sheetFormatPr defaultColWidth="8.8515625" defaultRowHeight="15"/>
  <cols>
    <col min="1" max="1" width="5.7109375" style="0" customWidth="1"/>
    <col min="2" max="2" width="40.7109375" style="8" customWidth="1"/>
    <col min="3" max="3" width="25.7109375" style="8" customWidth="1"/>
    <col min="4" max="4" width="10.7109375" style="0" customWidth="1"/>
    <col min="5" max="5" width="12.7109375" style="0" customWidth="1"/>
    <col min="6" max="6" width="11.7109375" style="0" customWidth="1"/>
    <col min="7" max="12" width="10.7109375" style="0" customWidth="1"/>
    <col min="13" max="13" width="11.7109375" style="0" customWidth="1"/>
    <col min="14" max="14" width="12.7109375" style="0" customWidth="1"/>
    <col min="15" max="15" width="13.7109375" style="0" customWidth="1"/>
    <col min="16" max="16" width="12.7109375" style="0" customWidth="1"/>
    <col min="17" max="17" width="12.7109375" style="8" customWidth="1"/>
    <col min="18" max="18" width="16.7109375" style="0" customWidth="1"/>
    <col min="19" max="19" width="8.8515625" style="0" customWidth="1"/>
    <col min="20" max="20" width="5.421875" style="0" customWidth="1"/>
  </cols>
  <sheetData>
    <row r="1" spans="1:18" ht="24.75" customHeight="1">
      <c r="A1" s="260" t="s">
        <v>366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2" spans="1:18" ht="49.5" customHeight="1" thickBot="1">
      <c r="A2" s="309" t="s">
        <v>367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10"/>
      <c r="R2" s="310"/>
    </row>
    <row r="3" spans="1:18" ht="39.75" customHeight="1">
      <c r="A3" s="312" t="s">
        <v>105</v>
      </c>
      <c r="B3" s="312" t="s">
        <v>12</v>
      </c>
      <c r="C3" s="303" t="s">
        <v>257</v>
      </c>
      <c r="D3" s="312" t="s">
        <v>183</v>
      </c>
      <c r="E3" s="303" t="s">
        <v>256</v>
      </c>
      <c r="F3" s="303" t="s">
        <v>258</v>
      </c>
      <c r="G3" s="303" t="s">
        <v>260</v>
      </c>
      <c r="H3" s="303" t="s">
        <v>259</v>
      </c>
      <c r="I3" s="303" t="s">
        <v>0</v>
      </c>
      <c r="J3" s="303" t="s">
        <v>1</v>
      </c>
      <c r="K3" s="306" t="s">
        <v>6</v>
      </c>
      <c r="L3" s="306"/>
      <c r="M3" s="303" t="s">
        <v>371</v>
      </c>
      <c r="N3" s="303" t="s">
        <v>2</v>
      </c>
      <c r="O3" s="303" t="s">
        <v>7</v>
      </c>
      <c r="P3" s="305" t="s">
        <v>331</v>
      </c>
      <c r="Q3" s="307" t="s">
        <v>8</v>
      </c>
      <c r="R3" s="276" t="s">
        <v>239</v>
      </c>
    </row>
    <row r="4" spans="1:18" ht="39.75" customHeight="1" thickBot="1">
      <c r="A4" s="298"/>
      <c r="B4" s="298"/>
      <c r="C4" s="294"/>
      <c r="D4" s="298"/>
      <c r="E4" s="294"/>
      <c r="F4" s="294"/>
      <c r="G4" s="294"/>
      <c r="H4" s="294"/>
      <c r="I4" s="294"/>
      <c r="J4" s="294"/>
      <c r="K4" s="89" t="s">
        <v>1</v>
      </c>
      <c r="L4" s="90" t="s">
        <v>10</v>
      </c>
      <c r="M4" s="294"/>
      <c r="N4" s="294"/>
      <c r="O4" s="294"/>
      <c r="P4" s="296"/>
      <c r="Q4" s="308"/>
      <c r="R4" s="304"/>
    </row>
    <row r="5" spans="1:18" ht="39.75" customHeight="1" thickBot="1">
      <c r="A5" s="91"/>
      <c r="B5" s="92" t="s">
        <v>248</v>
      </c>
      <c r="C5" s="67"/>
      <c r="D5" s="93">
        <f aca="true" t="shared" si="0" ref="D5:R5">SUM(D6:D7)</f>
        <v>47.5</v>
      </c>
      <c r="E5" s="44">
        <f t="shared" si="0"/>
        <v>1</v>
      </c>
      <c r="F5" s="44">
        <f t="shared" si="0"/>
        <v>1.8</v>
      </c>
      <c r="G5" s="44">
        <f t="shared" si="0"/>
        <v>0</v>
      </c>
      <c r="H5" s="44">
        <f t="shared" si="0"/>
        <v>0</v>
      </c>
      <c r="I5" s="44">
        <f t="shared" si="0"/>
        <v>0</v>
      </c>
      <c r="J5" s="44">
        <f t="shared" si="0"/>
        <v>0</v>
      </c>
      <c r="K5" s="94">
        <f t="shared" si="0"/>
        <v>0</v>
      </c>
      <c r="L5" s="94">
        <f t="shared" si="0"/>
        <v>0</v>
      </c>
      <c r="M5" s="44">
        <f t="shared" si="0"/>
        <v>0</v>
      </c>
      <c r="N5" s="180">
        <f t="shared" si="0"/>
        <v>0</v>
      </c>
      <c r="O5" s="101">
        <f t="shared" si="0"/>
        <v>0</v>
      </c>
      <c r="P5" s="177">
        <f t="shared" si="0"/>
        <v>0</v>
      </c>
      <c r="Q5" s="125">
        <f t="shared" si="0"/>
        <v>0</v>
      </c>
      <c r="R5" s="102">
        <f t="shared" si="0"/>
        <v>0</v>
      </c>
    </row>
    <row r="6" spans="1:18" ht="39.75" customHeight="1">
      <c r="A6" s="48">
        <v>1</v>
      </c>
      <c r="B6" s="153" t="s">
        <v>290</v>
      </c>
      <c r="C6" s="15">
        <v>43736</v>
      </c>
      <c r="D6" s="4">
        <v>47.5</v>
      </c>
      <c r="E6" s="4">
        <v>1</v>
      </c>
      <c r="F6" s="4">
        <v>1.8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166">
        <v>0</v>
      </c>
      <c r="O6" s="185">
        <v>0</v>
      </c>
      <c r="P6" s="171">
        <f>ROUNDDOWN((O6*0.05),0)</f>
        <v>0</v>
      </c>
      <c r="Q6" s="124">
        <v>0</v>
      </c>
      <c r="R6" s="117">
        <f>IF(Q6&lt;P6,Q6,P6)</f>
        <v>0</v>
      </c>
    </row>
    <row r="7" spans="1:18" ht="39.75" customHeight="1" thickBot="1">
      <c r="A7" s="49">
        <v>2</v>
      </c>
      <c r="B7" s="190" t="s">
        <v>357</v>
      </c>
      <c r="C7" s="47" t="s">
        <v>349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65"/>
      <c r="O7" s="186" t="s">
        <v>414</v>
      </c>
      <c r="P7" s="170" t="s">
        <v>414</v>
      </c>
      <c r="Q7" s="122" t="s">
        <v>414</v>
      </c>
      <c r="R7" s="110" t="str">
        <f>IF(Q7&lt;P7,Q7,P7)</f>
        <v>–</v>
      </c>
    </row>
    <row r="8" spans="1:18" ht="39.75" customHeight="1" thickBot="1" thickTop="1">
      <c r="A8" s="27"/>
      <c r="B8" s="62" t="s">
        <v>249</v>
      </c>
      <c r="C8" s="55"/>
      <c r="D8" s="6">
        <f aca="true" t="shared" si="1" ref="D8:Q8">SUM(D9:D44)</f>
        <v>6120.52</v>
      </c>
      <c r="E8" s="6">
        <f t="shared" si="1"/>
        <v>43</v>
      </c>
      <c r="F8" s="6">
        <f t="shared" si="1"/>
        <v>134</v>
      </c>
      <c r="G8" s="6">
        <f t="shared" si="1"/>
        <v>116</v>
      </c>
      <c r="H8" s="6">
        <f t="shared" si="1"/>
        <v>1681</v>
      </c>
      <c r="I8" s="6">
        <f t="shared" si="1"/>
        <v>340</v>
      </c>
      <c r="J8" s="6">
        <f t="shared" si="1"/>
        <v>273</v>
      </c>
      <c r="K8" s="6">
        <f t="shared" si="1"/>
        <v>533</v>
      </c>
      <c r="L8" s="6">
        <f t="shared" si="1"/>
        <v>533</v>
      </c>
      <c r="M8" s="6">
        <f t="shared" si="1"/>
        <v>2</v>
      </c>
      <c r="N8" s="181">
        <f t="shared" si="1"/>
        <v>21</v>
      </c>
      <c r="O8" s="187">
        <f t="shared" si="1"/>
        <v>1681</v>
      </c>
      <c r="P8" s="182">
        <f t="shared" si="1"/>
        <v>70</v>
      </c>
      <c r="Q8" s="126">
        <f t="shared" si="1"/>
        <v>64</v>
      </c>
      <c r="R8" s="130">
        <f>SUM(R9:R44)</f>
        <v>59</v>
      </c>
    </row>
    <row r="9" spans="1:18" ht="38.25" customHeight="1" thickTop="1">
      <c r="A9" s="48">
        <v>3</v>
      </c>
      <c r="B9" s="153" t="s">
        <v>291</v>
      </c>
      <c r="C9" s="56" t="s">
        <v>264</v>
      </c>
      <c r="D9" s="4">
        <v>648.017</v>
      </c>
      <c r="E9" s="4"/>
      <c r="F9" s="4"/>
      <c r="G9" s="4"/>
      <c r="H9" s="5"/>
      <c r="I9" s="4"/>
      <c r="J9" s="4"/>
      <c r="K9" s="4"/>
      <c r="L9" s="4"/>
      <c r="M9" s="4"/>
      <c r="N9" s="166"/>
      <c r="O9" s="185" t="s">
        <v>414</v>
      </c>
      <c r="P9" s="168">
        <v>0</v>
      </c>
      <c r="Q9" s="127">
        <v>4</v>
      </c>
      <c r="R9" s="117">
        <v>0</v>
      </c>
    </row>
    <row r="10" spans="1:18" ht="39.75" customHeight="1">
      <c r="A10" s="50">
        <f aca="true" t="shared" si="2" ref="A10:A44">A9+1</f>
        <v>4</v>
      </c>
      <c r="B10" s="154" t="s">
        <v>262</v>
      </c>
      <c r="C10" s="56" t="s">
        <v>264</v>
      </c>
      <c r="D10" s="2">
        <v>566</v>
      </c>
      <c r="E10" s="2"/>
      <c r="F10" s="2"/>
      <c r="G10" s="2"/>
      <c r="H10" s="3"/>
      <c r="I10" s="2"/>
      <c r="J10" s="2"/>
      <c r="K10" s="2"/>
      <c r="L10" s="2"/>
      <c r="M10" s="2"/>
      <c r="N10" s="167"/>
      <c r="O10" s="174" t="s">
        <v>414</v>
      </c>
      <c r="P10" s="169">
        <v>0</v>
      </c>
      <c r="Q10" s="111">
        <v>2</v>
      </c>
      <c r="R10" s="114">
        <v>0</v>
      </c>
    </row>
    <row r="11" spans="1:18" ht="39.75" customHeight="1">
      <c r="A11" s="50">
        <f t="shared" si="2"/>
        <v>5</v>
      </c>
      <c r="B11" s="155" t="s">
        <v>261</v>
      </c>
      <c r="C11" s="11">
        <v>43697</v>
      </c>
      <c r="D11" s="2">
        <v>144</v>
      </c>
      <c r="E11" s="2">
        <v>1</v>
      </c>
      <c r="F11" s="2">
        <v>2.5</v>
      </c>
      <c r="G11" s="2">
        <v>1</v>
      </c>
      <c r="H11" s="16">
        <f>SUM(I11:M11)</f>
        <v>7</v>
      </c>
      <c r="I11" s="2">
        <v>3</v>
      </c>
      <c r="J11" s="2">
        <v>0</v>
      </c>
      <c r="K11" s="2">
        <v>1</v>
      </c>
      <c r="L11" s="2">
        <v>1</v>
      </c>
      <c r="M11" s="2">
        <v>2</v>
      </c>
      <c r="N11" s="167">
        <v>2</v>
      </c>
      <c r="O11" s="174">
        <v>7</v>
      </c>
      <c r="P11" s="169">
        <f>ROUNDDOWN((O11*0.05),0)</f>
        <v>0</v>
      </c>
      <c r="Q11" s="111">
        <v>1</v>
      </c>
      <c r="R11" s="114">
        <f aca="true" t="shared" si="3" ref="R11:R32">IF(Q11&lt;P11,Q11,P11)</f>
        <v>0</v>
      </c>
    </row>
    <row r="12" spans="1:18" ht="39.75" customHeight="1">
      <c r="A12" s="50">
        <f t="shared" si="2"/>
        <v>6</v>
      </c>
      <c r="B12" s="155" t="s">
        <v>329</v>
      </c>
      <c r="C12" s="47" t="s">
        <v>349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67"/>
      <c r="O12" s="174" t="s">
        <v>414</v>
      </c>
      <c r="P12" s="169" t="s">
        <v>414</v>
      </c>
      <c r="Q12" s="111" t="s">
        <v>414</v>
      </c>
      <c r="R12" s="114" t="str">
        <f t="shared" si="3"/>
        <v>–</v>
      </c>
    </row>
    <row r="13" spans="1:18" ht="39.75" customHeight="1">
      <c r="A13" s="50">
        <f t="shared" si="2"/>
        <v>7</v>
      </c>
      <c r="B13" s="155" t="s">
        <v>330</v>
      </c>
      <c r="C13" s="47" t="s">
        <v>349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67"/>
      <c r="O13" s="174" t="s">
        <v>414</v>
      </c>
      <c r="P13" s="169" t="s">
        <v>414</v>
      </c>
      <c r="Q13" s="111" t="s">
        <v>414</v>
      </c>
      <c r="R13" s="114" t="str">
        <f t="shared" si="3"/>
        <v>–</v>
      </c>
    </row>
    <row r="14" spans="1:18" ht="39.75" customHeight="1">
      <c r="A14" s="50">
        <f t="shared" si="2"/>
        <v>8</v>
      </c>
      <c r="B14" s="155" t="s">
        <v>328</v>
      </c>
      <c r="C14" s="47" t="s">
        <v>349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167"/>
      <c r="O14" s="174" t="s">
        <v>414</v>
      </c>
      <c r="P14" s="169" t="s">
        <v>414</v>
      </c>
      <c r="Q14" s="111" t="s">
        <v>414</v>
      </c>
      <c r="R14" s="114" t="str">
        <f t="shared" si="3"/>
        <v>–</v>
      </c>
    </row>
    <row r="15" spans="1:18" ht="39.75" customHeight="1">
      <c r="A15" s="50">
        <f t="shared" si="2"/>
        <v>9</v>
      </c>
      <c r="B15" s="155" t="s">
        <v>326</v>
      </c>
      <c r="C15" s="11">
        <v>43718</v>
      </c>
      <c r="D15" s="3">
        <v>136</v>
      </c>
      <c r="E15" s="2">
        <v>1</v>
      </c>
      <c r="F15" s="2">
        <v>2.5</v>
      </c>
      <c r="G15" s="2">
        <v>2</v>
      </c>
      <c r="H15" s="2">
        <f>SUM(I15:L15)</f>
        <v>40</v>
      </c>
      <c r="I15" s="2">
        <v>11</v>
      </c>
      <c r="J15" s="2">
        <v>11</v>
      </c>
      <c r="K15" s="2">
        <v>9</v>
      </c>
      <c r="L15" s="2">
        <v>9</v>
      </c>
      <c r="M15" s="2">
        <v>0</v>
      </c>
      <c r="N15" s="167">
        <v>0</v>
      </c>
      <c r="O15" s="174">
        <v>40</v>
      </c>
      <c r="P15" s="169">
        <f aca="true" t="shared" si="4" ref="P15:P24">ROUNDDOWN((O15*0.05),0)</f>
        <v>2</v>
      </c>
      <c r="Q15" s="111">
        <v>1</v>
      </c>
      <c r="R15" s="114">
        <f t="shared" si="3"/>
        <v>1</v>
      </c>
    </row>
    <row r="16" spans="1:18" ht="39.75" customHeight="1">
      <c r="A16" s="50">
        <f t="shared" si="2"/>
        <v>10</v>
      </c>
      <c r="B16" s="154" t="s">
        <v>327</v>
      </c>
      <c r="C16" s="11">
        <v>43709</v>
      </c>
      <c r="D16" s="3">
        <v>113</v>
      </c>
      <c r="E16" s="2">
        <v>1</v>
      </c>
      <c r="F16" s="2">
        <v>3</v>
      </c>
      <c r="G16" s="2">
        <v>3</v>
      </c>
      <c r="H16" s="2">
        <f>SUM(I16:L16)</f>
        <v>61</v>
      </c>
      <c r="I16" s="2">
        <v>11</v>
      </c>
      <c r="J16" s="2">
        <v>14</v>
      </c>
      <c r="K16" s="2">
        <v>18</v>
      </c>
      <c r="L16" s="2">
        <v>18</v>
      </c>
      <c r="M16" s="2">
        <v>0</v>
      </c>
      <c r="N16" s="167">
        <v>0</v>
      </c>
      <c r="O16" s="174">
        <v>61</v>
      </c>
      <c r="P16" s="169">
        <f t="shared" si="4"/>
        <v>3</v>
      </c>
      <c r="Q16" s="111">
        <v>2</v>
      </c>
      <c r="R16" s="114">
        <f t="shared" si="3"/>
        <v>2</v>
      </c>
    </row>
    <row r="17" spans="1:18" ht="39.75" customHeight="1">
      <c r="A17" s="50">
        <f t="shared" si="2"/>
        <v>11</v>
      </c>
      <c r="B17" s="155" t="s">
        <v>377</v>
      </c>
      <c r="C17" s="11">
        <v>43713</v>
      </c>
      <c r="D17" s="2">
        <v>205.097</v>
      </c>
      <c r="E17" s="2">
        <v>2</v>
      </c>
      <c r="F17" s="2">
        <v>5</v>
      </c>
      <c r="G17" s="2">
        <v>5</v>
      </c>
      <c r="H17" s="2">
        <f>SUM(I17:L17)</f>
        <v>102</v>
      </c>
      <c r="I17" s="2">
        <v>23</v>
      </c>
      <c r="J17" s="2">
        <v>23</v>
      </c>
      <c r="K17" s="2">
        <v>28</v>
      </c>
      <c r="L17" s="2">
        <v>28</v>
      </c>
      <c r="M17" s="2">
        <v>0</v>
      </c>
      <c r="N17" s="167">
        <v>0</v>
      </c>
      <c r="O17" s="174">
        <v>102</v>
      </c>
      <c r="P17" s="169">
        <f t="shared" si="4"/>
        <v>5</v>
      </c>
      <c r="Q17" s="111">
        <v>4</v>
      </c>
      <c r="R17" s="114">
        <f t="shared" si="3"/>
        <v>4</v>
      </c>
    </row>
    <row r="18" spans="1:18" ht="39.75" customHeight="1">
      <c r="A18" s="50">
        <f>A17+1</f>
        <v>12</v>
      </c>
      <c r="B18" s="155" t="s">
        <v>277</v>
      </c>
      <c r="C18" s="13" t="s">
        <v>315</v>
      </c>
      <c r="D18" s="2">
        <v>201.063</v>
      </c>
      <c r="E18" s="2">
        <v>1</v>
      </c>
      <c r="F18" s="2">
        <v>10.4</v>
      </c>
      <c r="G18" s="2">
        <v>5</v>
      </c>
      <c r="H18" s="2">
        <f>SUM(I18:L18)</f>
        <v>137</v>
      </c>
      <c r="I18" s="2">
        <v>32</v>
      </c>
      <c r="J18" s="2">
        <v>29</v>
      </c>
      <c r="K18" s="2">
        <v>38</v>
      </c>
      <c r="L18" s="2">
        <v>38</v>
      </c>
      <c r="M18" s="2">
        <v>0</v>
      </c>
      <c r="N18" s="167">
        <v>0</v>
      </c>
      <c r="O18" s="174">
        <v>137</v>
      </c>
      <c r="P18" s="169">
        <f t="shared" si="4"/>
        <v>6</v>
      </c>
      <c r="Q18" s="111">
        <v>12</v>
      </c>
      <c r="R18" s="114">
        <f t="shared" si="3"/>
        <v>6</v>
      </c>
    </row>
    <row r="19" spans="1:18" ht="39.75" customHeight="1">
      <c r="A19" s="50">
        <f>A18+1</f>
        <v>13</v>
      </c>
      <c r="B19" s="154" t="s">
        <v>283</v>
      </c>
      <c r="C19" s="13">
        <v>43734</v>
      </c>
      <c r="D19" s="2">
        <v>116.6</v>
      </c>
      <c r="E19" s="2">
        <v>1</v>
      </c>
      <c r="F19" s="2">
        <v>3</v>
      </c>
      <c r="G19" s="2">
        <v>4</v>
      </c>
      <c r="H19" s="3">
        <f aca="true" t="shared" si="5" ref="H19:H24">SUM(I19:L19)</f>
        <v>128</v>
      </c>
      <c r="I19" s="2">
        <v>16</v>
      </c>
      <c r="J19" s="2">
        <v>12</v>
      </c>
      <c r="K19" s="2">
        <v>50</v>
      </c>
      <c r="L19" s="2">
        <v>50</v>
      </c>
      <c r="M19" s="2">
        <v>0</v>
      </c>
      <c r="N19" s="167">
        <v>0</v>
      </c>
      <c r="O19" s="174">
        <v>128</v>
      </c>
      <c r="P19" s="169">
        <f t="shared" si="4"/>
        <v>6</v>
      </c>
      <c r="Q19" s="111" t="s">
        <v>414</v>
      </c>
      <c r="R19" s="114">
        <f t="shared" si="3"/>
        <v>6</v>
      </c>
    </row>
    <row r="20" spans="1:18" ht="39.75" customHeight="1">
      <c r="A20" s="50">
        <f t="shared" si="2"/>
        <v>14</v>
      </c>
      <c r="B20" s="155" t="s">
        <v>320</v>
      </c>
      <c r="C20" s="13">
        <v>43733</v>
      </c>
      <c r="D20" s="2">
        <v>53.867</v>
      </c>
      <c r="E20" s="2">
        <v>1</v>
      </c>
      <c r="F20" s="2">
        <v>2.5</v>
      </c>
      <c r="G20" s="2">
        <v>4</v>
      </c>
      <c r="H20" s="2">
        <f t="shared" si="5"/>
        <v>122</v>
      </c>
      <c r="I20" s="2">
        <v>17</v>
      </c>
      <c r="J20" s="2">
        <v>11</v>
      </c>
      <c r="K20" s="2">
        <v>47</v>
      </c>
      <c r="L20" s="2">
        <v>47</v>
      </c>
      <c r="M20" s="2">
        <v>0</v>
      </c>
      <c r="N20" s="167">
        <v>0</v>
      </c>
      <c r="O20" s="174">
        <v>122</v>
      </c>
      <c r="P20" s="169">
        <f t="shared" si="4"/>
        <v>6</v>
      </c>
      <c r="Q20" s="111">
        <v>5</v>
      </c>
      <c r="R20" s="114">
        <f t="shared" si="3"/>
        <v>5</v>
      </c>
    </row>
    <row r="21" spans="1:18" ht="39.75" customHeight="1">
      <c r="A21" s="50">
        <f t="shared" si="2"/>
        <v>15</v>
      </c>
      <c r="B21" s="155" t="s">
        <v>321</v>
      </c>
      <c r="C21" s="11">
        <v>43736</v>
      </c>
      <c r="D21" s="2">
        <v>100.78</v>
      </c>
      <c r="E21" s="2">
        <v>1</v>
      </c>
      <c r="F21" s="2">
        <v>2.5</v>
      </c>
      <c r="G21" s="2">
        <v>4</v>
      </c>
      <c r="H21" s="2">
        <f t="shared" si="5"/>
        <v>126</v>
      </c>
      <c r="I21" s="2">
        <v>16</v>
      </c>
      <c r="J21" s="2">
        <v>14</v>
      </c>
      <c r="K21" s="2">
        <v>48</v>
      </c>
      <c r="L21" s="2">
        <v>48</v>
      </c>
      <c r="M21" s="2">
        <v>0</v>
      </c>
      <c r="N21" s="167">
        <v>0</v>
      </c>
      <c r="O21" s="174">
        <v>126</v>
      </c>
      <c r="P21" s="169">
        <f t="shared" si="4"/>
        <v>6</v>
      </c>
      <c r="Q21" s="111">
        <v>6</v>
      </c>
      <c r="R21" s="114">
        <f t="shared" si="3"/>
        <v>6</v>
      </c>
    </row>
    <row r="22" spans="1:18" ht="39.75" customHeight="1">
      <c r="A22" s="50">
        <v>16</v>
      </c>
      <c r="B22" s="155" t="s">
        <v>319</v>
      </c>
      <c r="C22" s="12" t="s">
        <v>312</v>
      </c>
      <c r="D22" s="2">
        <v>173.413</v>
      </c>
      <c r="E22" s="2">
        <v>2</v>
      </c>
      <c r="F22" s="2">
        <v>4.8</v>
      </c>
      <c r="G22" s="2">
        <v>4</v>
      </c>
      <c r="H22" s="2">
        <f t="shared" si="5"/>
        <v>71</v>
      </c>
      <c r="I22" s="2">
        <v>20</v>
      </c>
      <c r="J22" s="2">
        <v>5</v>
      </c>
      <c r="K22" s="2">
        <v>23</v>
      </c>
      <c r="L22" s="2">
        <v>23</v>
      </c>
      <c r="M22" s="2">
        <v>0</v>
      </c>
      <c r="N22" s="167">
        <v>0</v>
      </c>
      <c r="O22" s="174">
        <v>71</v>
      </c>
      <c r="P22" s="169">
        <f t="shared" si="4"/>
        <v>3</v>
      </c>
      <c r="Q22" s="111">
        <v>10</v>
      </c>
      <c r="R22" s="114">
        <f t="shared" si="3"/>
        <v>3</v>
      </c>
    </row>
    <row r="23" spans="1:18" ht="39.75" customHeight="1">
      <c r="A23" s="50">
        <v>17</v>
      </c>
      <c r="B23" s="155" t="s">
        <v>317</v>
      </c>
      <c r="C23" s="11">
        <v>43689</v>
      </c>
      <c r="D23" s="2">
        <v>117.698</v>
      </c>
      <c r="E23" s="2">
        <v>1</v>
      </c>
      <c r="F23" s="2">
        <v>2.5</v>
      </c>
      <c r="G23" s="2">
        <v>6</v>
      </c>
      <c r="H23" s="2">
        <f t="shared" si="5"/>
        <v>97</v>
      </c>
      <c r="I23" s="2">
        <v>21</v>
      </c>
      <c r="J23" s="2">
        <v>10</v>
      </c>
      <c r="K23" s="2">
        <v>33</v>
      </c>
      <c r="L23" s="2">
        <v>33</v>
      </c>
      <c r="M23" s="2">
        <v>0</v>
      </c>
      <c r="N23" s="167">
        <v>0</v>
      </c>
      <c r="O23" s="174">
        <v>97</v>
      </c>
      <c r="P23" s="169">
        <f t="shared" si="4"/>
        <v>4</v>
      </c>
      <c r="Q23" s="111">
        <v>4</v>
      </c>
      <c r="R23" s="114">
        <f t="shared" si="3"/>
        <v>4</v>
      </c>
    </row>
    <row r="24" spans="1:18" ht="39.75" customHeight="1">
      <c r="A24" s="50">
        <f t="shared" si="2"/>
        <v>18</v>
      </c>
      <c r="B24" s="155" t="s">
        <v>318</v>
      </c>
      <c r="C24" s="11" t="s">
        <v>311</v>
      </c>
      <c r="D24" s="2">
        <v>282.278</v>
      </c>
      <c r="E24" s="2">
        <v>3</v>
      </c>
      <c r="F24" s="2">
        <v>9</v>
      </c>
      <c r="G24" s="2">
        <v>10</v>
      </c>
      <c r="H24" s="2">
        <f t="shared" si="5"/>
        <v>197</v>
      </c>
      <c r="I24" s="2">
        <v>15</v>
      </c>
      <c r="J24" s="2">
        <v>26</v>
      </c>
      <c r="K24" s="2">
        <v>78</v>
      </c>
      <c r="L24" s="2">
        <v>78</v>
      </c>
      <c r="M24" s="2">
        <v>0</v>
      </c>
      <c r="N24" s="167">
        <v>0</v>
      </c>
      <c r="O24" s="174">
        <v>197</v>
      </c>
      <c r="P24" s="169">
        <f t="shared" si="4"/>
        <v>9</v>
      </c>
      <c r="Q24" s="111">
        <v>6</v>
      </c>
      <c r="R24" s="114">
        <f t="shared" si="3"/>
        <v>6</v>
      </c>
    </row>
    <row r="25" spans="1:18" ht="39.75" customHeight="1">
      <c r="A25" s="50">
        <f t="shared" si="2"/>
        <v>19</v>
      </c>
      <c r="B25" s="154" t="s">
        <v>316</v>
      </c>
      <c r="C25" s="57" t="s">
        <v>348</v>
      </c>
      <c r="D25" s="2">
        <v>161.327</v>
      </c>
      <c r="E25" s="2"/>
      <c r="F25" s="2"/>
      <c r="G25" s="2"/>
      <c r="H25" s="2"/>
      <c r="I25" s="2"/>
      <c r="J25" s="2"/>
      <c r="K25" s="2"/>
      <c r="L25" s="2"/>
      <c r="M25" s="2"/>
      <c r="N25" s="167"/>
      <c r="O25" s="174" t="s">
        <v>414</v>
      </c>
      <c r="P25" s="169" t="s">
        <v>414</v>
      </c>
      <c r="Q25" s="111" t="s">
        <v>414</v>
      </c>
      <c r="R25" s="114" t="str">
        <f t="shared" si="3"/>
        <v>–</v>
      </c>
    </row>
    <row r="26" spans="1:18" ht="39.75" customHeight="1">
      <c r="A26" s="50">
        <f t="shared" si="2"/>
        <v>20</v>
      </c>
      <c r="B26" s="155" t="s">
        <v>387</v>
      </c>
      <c r="C26" s="47" t="s">
        <v>349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167"/>
      <c r="O26" s="174" t="s">
        <v>414</v>
      </c>
      <c r="P26" s="169" t="s">
        <v>414</v>
      </c>
      <c r="Q26" s="111" t="s">
        <v>414</v>
      </c>
      <c r="R26" s="114" t="str">
        <f t="shared" si="3"/>
        <v>–</v>
      </c>
    </row>
    <row r="27" spans="1:18" ht="39.75" customHeight="1">
      <c r="A27" s="50">
        <f t="shared" si="2"/>
        <v>21</v>
      </c>
      <c r="B27" s="155" t="s">
        <v>403</v>
      </c>
      <c r="C27" s="12" t="s">
        <v>310</v>
      </c>
      <c r="D27" s="2">
        <v>103</v>
      </c>
      <c r="E27" s="2">
        <v>2</v>
      </c>
      <c r="F27" s="2">
        <v>5</v>
      </c>
      <c r="G27" s="2">
        <v>4</v>
      </c>
      <c r="H27" s="2">
        <f>SUM(I27:L27)</f>
        <v>59</v>
      </c>
      <c r="I27" s="2">
        <v>14</v>
      </c>
      <c r="J27" s="2">
        <v>17</v>
      </c>
      <c r="K27" s="2">
        <v>14</v>
      </c>
      <c r="L27" s="2">
        <v>14</v>
      </c>
      <c r="M27" s="2">
        <v>0</v>
      </c>
      <c r="N27" s="167">
        <v>0</v>
      </c>
      <c r="O27" s="174">
        <v>59</v>
      </c>
      <c r="P27" s="169">
        <f>ROUNDDOWN((O27*0.05),0)</f>
        <v>2</v>
      </c>
      <c r="Q27" s="111">
        <v>0</v>
      </c>
      <c r="R27" s="114">
        <f t="shared" si="3"/>
        <v>0</v>
      </c>
    </row>
    <row r="28" spans="1:18" ht="39.75" customHeight="1">
      <c r="A28" s="50">
        <f t="shared" si="2"/>
        <v>22</v>
      </c>
      <c r="B28" s="155" t="s">
        <v>314</v>
      </c>
      <c r="C28" s="58" t="s">
        <v>309</v>
      </c>
      <c r="D28" s="2">
        <v>240.043</v>
      </c>
      <c r="E28" s="2">
        <v>2</v>
      </c>
      <c r="F28" s="2">
        <v>6.5</v>
      </c>
      <c r="G28" s="2">
        <v>4</v>
      </c>
      <c r="H28" s="2">
        <f>SUM(I28:L28)</f>
        <v>92</v>
      </c>
      <c r="I28" s="2">
        <v>29</v>
      </c>
      <c r="J28" s="2">
        <v>21</v>
      </c>
      <c r="K28" s="2">
        <v>21</v>
      </c>
      <c r="L28" s="2">
        <v>21</v>
      </c>
      <c r="M28" s="2">
        <v>0</v>
      </c>
      <c r="N28" s="167">
        <v>0</v>
      </c>
      <c r="O28" s="174">
        <v>92</v>
      </c>
      <c r="P28" s="169">
        <f>ROUNDDOWN((O28*0.05),0)</f>
        <v>4</v>
      </c>
      <c r="Q28" s="111">
        <v>4</v>
      </c>
      <c r="R28" s="114">
        <f t="shared" si="3"/>
        <v>4</v>
      </c>
    </row>
    <row r="29" spans="1:18" ht="39.75" customHeight="1">
      <c r="A29" s="50">
        <f t="shared" si="2"/>
        <v>23</v>
      </c>
      <c r="B29" s="156" t="s">
        <v>409</v>
      </c>
      <c r="C29" s="13">
        <v>43730</v>
      </c>
      <c r="D29" s="2">
        <v>55.213</v>
      </c>
      <c r="E29" s="2">
        <v>1</v>
      </c>
      <c r="F29" s="2">
        <v>3.5</v>
      </c>
      <c r="G29" s="2">
        <v>3</v>
      </c>
      <c r="H29" s="2">
        <f>SUM(I29:L29)</f>
        <v>31</v>
      </c>
      <c r="I29" s="2">
        <v>4</v>
      </c>
      <c r="J29" s="2">
        <v>9</v>
      </c>
      <c r="K29" s="2">
        <v>9</v>
      </c>
      <c r="L29" s="2">
        <v>9</v>
      </c>
      <c r="M29" s="2">
        <v>0</v>
      </c>
      <c r="N29" s="167">
        <v>0</v>
      </c>
      <c r="O29" s="174">
        <v>31</v>
      </c>
      <c r="P29" s="169">
        <f>ROUNDDOWN((O29*0.05),0)</f>
        <v>1</v>
      </c>
      <c r="Q29" s="111" t="s">
        <v>414</v>
      </c>
      <c r="R29" s="114">
        <f t="shared" si="3"/>
        <v>1</v>
      </c>
    </row>
    <row r="30" spans="1:18" ht="39.75" customHeight="1">
      <c r="A30" s="50">
        <f t="shared" si="2"/>
        <v>24</v>
      </c>
      <c r="B30" s="156" t="s">
        <v>408</v>
      </c>
      <c r="C30" s="13">
        <v>43730</v>
      </c>
      <c r="D30" s="2">
        <v>148.9</v>
      </c>
      <c r="E30" s="2">
        <v>1</v>
      </c>
      <c r="F30" s="2">
        <v>2.7</v>
      </c>
      <c r="G30" s="2">
        <v>2</v>
      </c>
      <c r="H30" s="2">
        <v>41</v>
      </c>
      <c r="I30" s="2">
        <v>9</v>
      </c>
      <c r="J30" s="2">
        <v>12</v>
      </c>
      <c r="K30" s="2">
        <v>10</v>
      </c>
      <c r="L30" s="2">
        <v>10</v>
      </c>
      <c r="M30" s="2">
        <v>0</v>
      </c>
      <c r="N30" s="167">
        <v>0</v>
      </c>
      <c r="O30" s="174">
        <v>41</v>
      </c>
      <c r="P30" s="169">
        <f>ROUNDDOWN((O30*0.05),0)</f>
        <v>2</v>
      </c>
      <c r="Q30" s="111">
        <v>2</v>
      </c>
      <c r="R30" s="114">
        <f t="shared" si="3"/>
        <v>2</v>
      </c>
    </row>
    <row r="31" spans="1:18" ht="39.75" customHeight="1">
      <c r="A31" s="50">
        <f t="shared" si="2"/>
        <v>25</v>
      </c>
      <c r="B31" s="155" t="s">
        <v>407</v>
      </c>
      <c r="C31" s="11" t="s">
        <v>308</v>
      </c>
      <c r="D31" s="2">
        <v>236.7</v>
      </c>
      <c r="E31" s="2">
        <v>2</v>
      </c>
      <c r="F31" s="2">
        <v>6.9</v>
      </c>
      <c r="G31" s="2">
        <v>4</v>
      </c>
      <c r="H31" s="3">
        <f>SUM(I31:L31)</f>
        <v>70</v>
      </c>
      <c r="I31" s="2">
        <v>19</v>
      </c>
      <c r="J31" s="2">
        <v>15</v>
      </c>
      <c r="K31" s="2">
        <v>18</v>
      </c>
      <c r="L31" s="2">
        <v>18</v>
      </c>
      <c r="M31" s="2">
        <v>0</v>
      </c>
      <c r="N31" s="167">
        <v>5</v>
      </c>
      <c r="O31" s="174">
        <v>70</v>
      </c>
      <c r="P31" s="169">
        <f>ROUNDDOWN((O31*0.05),0)</f>
        <v>3</v>
      </c>
      <c r="Q31" s="111">
        <v>1</v>
      </c>
      <c r="R31" s="114">
        <f t="shared" si="3"/>
        <v>1</v>
      </c>
    </row>
    <row r="32" spans="1:18" ht="39.75" customHeight="1">
      <c r="A32" s="50">
        <f t="shared" si="2"/>
        <v>26</v>
      </c>
      <c r="B32" s="157" t="s">
        <v>406</v>
      </c>
      <c r="C32" s="56" t="s">
        <v>264</v>
      </c>
      <c r="D32" s="2">
        <v>67.361</v>
      </c>
      <c r="E32" s="2"/>
      <c r="F32" s="2"/>
      <c r="G32" s="2"/>
      <c r="H32" s="2"/>
      <c r="I32" s="2"/>
      <c r="J32" s="2"/>
      <c r="K32" s="2"/>
      <c r="L32" s="2"/>
      <c r="M32" s="2"/>
      <c r="N32" s="167"/>
      <c r="O32" s="174" t="s">
        <v>414</v>
      </c>
      <c r="P32" s="169">
        <v>0</v>
      </c>
      <c r="Q32" s="111">
        <v>0</v>
      </c>
      <c r="R32" s="114">
        <f t="shared" si="3"/>
        <v>0</v>
      </c>
    </row>
    <row r="33" spans="1:18" ht="39.75" customHeight="1">
      <c r="A33" s="50">
        <f t="shared" si="2"/>
        <v>27</v>
      </c>
      <c r="B33" s="190" t="s">
        <v>298</v>
      </c>
      <c r="C33" s="11">
        <v>43720</v>
      </c>
      <c r="D33" s="10">
        <v>34.42</v>
      </c>
      <c r="E33" s="10">
        <v>1</v>
      </c>
      <c r="F33" s="10">
        <v>3</v>
      </c>
      <c r="G33" s="10">
        <v>4</v>
      </c>
      <c r="H33" s="10">
        <f>SUM(I33:L33)</f>
        <v>24</v>
      </c>
      <c r="I33" s="10">
        <v>7</v>
      </c>
      <c r="J33" s="10">
        <v>3</v>
      </c>
      <c r="K33" s="10">
        <v>7</v>
      </c>
      <c r="L33" s="10">
        <v>7</v>
      </c>
      <c r="M33" s="10">
        <v>0</v>
      </c>
      <c r="N33" s="164">
        <v>0</v>
      </c>
      <c r="O33" s="174">
        <v>24</v>
      </c>
      <c r="P33" s="169">
        <v>0</v>
      </c>
      <c r="Q33" s="113" t="s">
        <v>414</v>
      </c>
      <c r="R33" s="109">
        <f>P33</f>
        <v>0</v>
      </c>
    </row>
    <row r="34" spans="1:18" ht="39.75" customHeight="1">
      <c r="A34" s="50">
        <f t="shared" si="2"/>
        <v>28</v>
      </c>
      <c r="B34" s="190" t="s">
        <v>346</v>
      </c>
      <c r="C34" s="9" t="s">
        <v>304</v>
      </c>
      <c r="D34" s="19">
        <v>977.14</v>
      </c>
      <c r="E34" s="10">
        <v>9</v>
      </c>
      <c r="F34" s="10">
        <v>27</v>
      </c>
      <c r="G34" s="10">
        <v>21</v>
      </c>
      <c r="H34" s="10">
        <f>SUM(I34:L34)</f>
        <v>73</v>
      </c>
      <c r="I34" s="10">
        <v>20</v>
      </c>
      <c r="J34" s="10">
        <v>21</v>
      </c>
      <c r="K34" s="10">
        <v>16</v>
      </c>
      <c r="L34" s="10">
        <v>16</v>
      </c>
      <c r="M34" s="10">
        <v>0</v>
      </c>
      <c r="N34" s="164">
        <v>0</v>
      </c>
      <c r="O34" s="174">
        <v>73</v>
      </c>
      <c r="P34" s="169">
        <f>ROUNDDOWN((O34*0.05),0)</f>
        <v>3</v>
      </c>
      <c r="Q34" s="112" t="s">
        <v>414</v>
      </c>
      <c r="R34" s="109">
        <v>3</v>
      </c>
    </row>
    <row r="35" spans="1:18" ht="39.75" customHeight="1">
      <c r="A35" s="50">
        <f t="shared" si="2"/>
        <v>29</v>
      </c>
      <c r="B35" s="190" t="s">
        <v>299</v>
      </c>
      <c r="C35" s="47" t="s">
        <v>349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64"/>
      <c r="O35" s="174" t="s">
        <v>414</v>
      </c>
      <c r="P35" s="169" t="s">
        <v>414</v>
      </c>
      <c r="Q35" s="112" t="s">
        <v>414</v>
      </c>
      <c r="R35" s="109" t="str">
        <f>IF(Q35&lt;P35,Q35,P35)</f>
        <v>–</v>
      </c>
    </row>
    <row r="36" spans="1:18" ht="39.75" customHeight="1">
      <c r="A36" s="50">
        <f t="shared" si="2"/>
        <v>30</v>
      </c>
      <c r="B36" s="190" t="s">
        <v>373</v>
      </c>
      <c r="C36" s="12" t="s">
        <v>305</v>
      </c>
      <c r="D36" s="10">
        <v>351.3</v>
      </c>
      <c r="E36" s="10">
        <v>3</v>
      </c>
      <c r="F36" s="10">
        <v>9</v>
      </c>
      <c r="G36" s="10">
        <v>8</v>
      </c>
      <c r="H36" s="10">
        <f>SUM(I36:L36)</f>
        <v>56</v>
      </c>
      <c r="I36" s="10">
        <v>9</v>
      </c>
      <c r="J36" s="10">
        <v>5</v>
      </c>
      <c r="K36" s="10">
        <v>21</v>
      </c>
      <c r="L36" s="10">
        <v>21</v>
      </c>
      <c r="M36" s="10">
        <v>0</v>
      </c>
      <c r="N36" s="164">
        <v>4</v>
      </c>
      <c r="O36" s="174">
        <v>56</v>
      </c>
      <c r="P36" s="169">
        <f>ROUNDDOWN((O36*0.05),0)</f>
        <v>2</v>
      </c>
      <c r="Q36" s="113" t="s">
        <v>414</v>
      </c>
      <c r="R36" s="109">
        <v>2</v>
      </c>
    </row>
    <row r="37" spans="1:18" ht="39.75" customHeight="1">
      <c r="A37" s="50">
        <f t="shared" si="2"/>
        <v>31</v>
      </c>
      <c r="B37" s="190" t="s">
        <v>300</v>
      </c>
      <c r="C37" s="13">
        <v>43684</v>
      </c>
      <c r="D37" s="10">
        <v>247.45</v>
      </c>
      <c r="E37" s="10">
        <v>1</v>
      </c>
      <c r="F37" s="10">
        <v>3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64">
        <v>0</v>
      </c>
      <c r="O37" s="174">
        <v>0</v>
      </c>
      <c r="P37" s="169">
        <f>ROUNDDOWN((O37*0.05),0)</f>
        <v>0</v>
      </c>
      <c r="Q37" s="113" t="s">
        <v>414</v>
      </c>
      <c r="R37" s="109">
        <f>IF(Q37&lt;P37,Q37,P37)</f>
        <v>0</v>
      </c>
    </row>
    <row r="38" spans="1:18" ht="39.75" customHeight="1">
      <c r="A38" s="50">
        <f t="shared" si="2"/>
        <v>32</v>
      </c>
      <c r="B38" s="190" t="s">
        <v>375</v>
      </c>
      <c r="C38" s="11">
        <v>43692</v>
      </c>
      <c r="D38" s="18">
        <v>99.39</v>
      </c>
      <c r="E38" s="10">
        <v>1</v>
      </c>
      <c r="F38" s="10">
        <v>4.2</v>
      </c>
      <c r="G38" s="10">
        <v>3</v>
      </c>
      <c r="H38" s="10">
        <f>SUM(I38:L38)</f>
        <v>27</v>
      </c>
      <c r="I38" s="10">
        <v>9</v>
      </c>
      <c r="J38" s="10">
        <v>2</v>
      </c>
      <c r="K38" s="10">
        <v>8</v>
      </c>
      <c r="L38" s="10">
        <v>8</v>
      </c>
      <c r="M38" s="10">
        <v>0</v>
      </c>
      <c r="N38" s="164">
        <v>1</v>
      </c>
      <c r="O38" s="174">
        <v>27</v>
      </c>
      <c r="P38" s="169">
        <f>ROUNDDOWN((O38*0.05),0)</f>
        <v>1</v>
      </c>
      <c r="Q38" s="113" t="s">
        <v>414</v>
      </c>
      <c r="R38" s="109">
        <v>1</v>
      </c>
    </row>
    <row r="39" spans="1:18" ht="39.75" customHeight="1">
      <c r="A39" s="50">
        <f t="shared" si="2"/>
        <v>33</v>
      </c>
      <c r="B39" s="190" t="s">
        <v>301</v>
      </c>
      <c r="C39" s="11" t="s">
        <v>306</v>
      </c>
      <c r="D39" s="10">
        <v>215.9</v>
      </c>
      <c r="E39" s="10">
        <v>2</v>
      </c>
      <c r="F39" s="10">
        <v>6.5</v>
      </c>
      <c r="G39" s="10">
        <v>6</v>
      </c>
      <c r="H39" s="10">
        <f>SUM(I39:L39)</f>
        <v>51</v>
      </c>
      <c r="I39" s="10">
        <v>14</v>
      </c>
      <c r="J39" s="10">
        <v>5</v>
      </c>
      <c r="K39" s="10">
        <v>16</v>
      </c>
      <c r="L39" s="10">
        <v>16</v>
      </c>
      <c r="M39" s="10">
        <v>0</v>
      </c>
      <c r="N39" s="164">
        <v>3</v>
      </c>
      <c r="O39" s="174">
        <v>51</v>
      </c>
      <c r="P39" s="169">
        <f>ROUNDDOWN((O39*0.05),0)</f>
        <v>2</v>
      </c>
      <c r="Q39" s="113" t="s">
        <v>414</v>
      </c>
      <c r="R39" s="109">
        <v>2</v>
      </c>
    </row>
    <row r="40" spans="1:18" ht="39.75" customHeight="1">
      <c r="A40" s="50">
        <f t="shared" si="2"/>
        <v>34</v>
      </c>
      <c r="B40" s="190" t="s">
        <v>302</v>
      </c>
      <c r="C40" s="47" t="s">
        <v>349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64"/>
      <c r="O40" s="174" t="s">
        <v>414</v>
      </c>
      <c r="P40" s="169" t="s">
        <v>414</v>
      </c>
      <c r="Q40" s="113" t="s">
        <v>414</v>
      </c>
      <c r="R40" s="109" t="s">
        <v>414</v>
      </c>
    </row>
    <row r="41" spans="1:18" ht="39.75" customHeight="1">
      <c r="A41" s="50">
        <f t="shared" si="2"/>
        <v>35</v>
      </c>
      <c r="B41" s="190" t="s">
        <v>303</v>
      </c>
      <c r="C41" s="47" t="s">
        <v>349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64"/>
      <c r="O41" s="174" t="s">
        <v>414</v>
      </c>
      <c r="P41" s="169" t="s">
        <v>414</v>
      </c>
      <c r="Q41" s="113" t="s">
        <v>414</v>
      </c>
      <c r="R41" s="109" t="s">
        <v>414</v>
      </c>
    </row>
    <row r="42" spans="1:18" ht="39.75" customHeight="1">
      <c r="A42" s="50">
        <f t="shared" si="2"/>
        <v>36</v>
      </c>
      <c r="B42" s="158" t="s">
        <v>322</v>
      </c>
      <c r="C42" s="12" t="s">
        <v>307</v>
      </c>
      <c r="D42" s="10">
        <v>252.3</v>
      </c>
      <c r="E42" s="10">
        <v>2</v>
      </c>
      <c r="F42" s="10">
        <v>5.5</v>
      </c>
      <c r="G42" s="10">
        <v>7</v>
      </c>
      <c r="H42" s="10">
        <f>SUM(I42:L42)</f>
        <v>53</v>
      </c>
      <c r="I42" s="10">
        <v>15</v>
      </c>
      <c r="J42" s="10">
        <v>6</v>
      </c>
      <c r="K42" s="10">
        <v>16</v>
      </c>
      <c r="L42" s="10">
        <v>16</v>
      </c>
      <c r="M42" s="10">
        <v>0</v>
      </c>
      <c r="N42" s="164">
        <v>3</v>
      </c>
      <c r="O42" s="174">
        <v>53</v>
      </c>
      <c r="P42" s="169">
        <v>0</v>
      </c>
      <c r="Q42" s="112" t="s">
        <v>414</v>
      </c>
      <c r="R42" s="109" t="s">
        <v>414</v>
      </c>
    </row>
    <row r="43" spans="1:18" ht="39.75" customHeight="1">
      <c r="A43" s="50">
        <f t="shared" si="2"/>
        <v>37</v>
      </c>
      <c r="B43" s="158" t="s">
        <v>323</v>
      </c>
      <c r="C43" s="47" t="s">
        <v>349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64"/>
      <c r="O43" s="174" t="s">
        <v>414</v>
      </c>
      <c r="P43" s="169" t="s">
        <v>414</v>
      </c>
      <c r="Q43" s="112" t="s">
        <v>414</v>
      </c>
      <c r="R43" s="109" t="str">
        <f>IF(Q43&lt;P43,Q43,P43)</f>
        <v>–</v>
      </c>
    </row>
    <row r="44" spans="1:18" ht="39.75" customHeight="1" thickBot="1">
      <c r="A44" s="51">
        <f t="shared" si="2"/>
        <v>38</v>
      </c>
      <c r="B44" s="159" t="s">
        <v>324</v>
      </c>
      <c r="C44" s="59">
        <v>43718</v>
      </c>
      <c r="D44" s="17">
        <v>72.263</v>
      </c>
      <c r="E44" s="17">
        <v>1</v>
      </c>
      <c r="F44" s="17">
        <v>3.5</v>
      </c>
      <c r="G44" s="17">
        <v>2</v>
      </c>
      <c r="H44" s="17">
        <f>SUM(I44:L44)</f>
        <v>16</v>
      </c>
      <c r="I44" s="17">
        <v>6</v>
      </c>
      <c r="J44" s="17">
        <v>2</v>
      </c>
      <c r="K44" s="17">
        <v>4</v>
      </c>
      <c r="L44" s="17">
        <v>4</v>
      </c>
      <c r="M44" s="17">
        <v>0</v>
      </c>
      <c r="N44" s="165">
        <v>3</v>
      </c>
      <c r="O44" s="186">
        <v>16</v>
      </c>
      <c r="P44" s="170">
        <v>0</v>
      </c>
      <c r="Q44" s="119" t="s">
        <v>414</v>
      </c>
      <c r="R44" s="110" t="s">
        <v>414</v>
      </c>
    </row>
    <row r="45" spans="1:18" ht="39.75" customHeight="1" thickBot="1" thickTop="1">
      <c r="A45" s="27"/>
      <c r="B45" s="62" t="s">
        <v>46</v>
      </c>
      <c r="C45" s="7"/>
      <c r="D45" s="6">
        <f aca="true" t="shared" si="6" ref="D45:R45">SUM(D46:D56)</f>
        <v>5431.635549999999</v>
      </c>
      <c r="E45" s="6">
        <f t="shared" si="6"/>
        <v>32</v>
      </c>
      <c r="F45" s="6">
        <f t="shared" si="6"/>
        <v>94.89999999999999</v>
      </c>
      <c r="G45" s="6">
        <f t="shared" si="6"/>
        <v>66</v>
      </c>
      <c r="H45" s="6">
        <f t="shared" si="6"/>
        <v>1623</v>
      </c>
      <c r="I45" s="6">
        <f t="shared" si="6"/>
        <v>291</v>
      </c>
      <c r="J45" s="6">
        <f t="shared" si="6"/>
        <v>235</v>
      </c>
      <c r="K45" s="6">
        <f t="shared" si="6"/>
        <v>547</v>
      </c>
      <c r="L45" s="6">
        <f t="shared" si="6"/>
        <v>548</v>
      </c>
      <c r="M45" s="6">
        <f t="shared" si="6"/>
        <v>2</v>
      </c>
      <c r="N45" s="181">
        <f t="shared" si="6"/>
        <v>3</v>
      </c>
      <c r="O45" s="187">
        <f t="shared" si="6"/>
        <v>1623</v>
      </c>
      <c r="P45" s="183">
        <f t="shared" si="6"/>
        <v>77</v>
      </c>
      <c r="Q45" s="128">
        <f t="shared" si="6"/>
        <v>72</v>
      </c>
      <c r="R45" s="131">
        <f t="shared" si="6"/>
        <v>45</v>
      </c>
    </row>
    <row r="46" spans="1:18" ht="39.75" customHeight="1" thickTop="1">
      <c r="A46" s="48">
        <v>39</v>
      </c>
      <c r="B46" s="160" t="s">
        <v>376</v>
      </c>
      <c r="C46" s="15" t="s">
        <v>284</v>
      </c>
      <c r="D46" s="4">
        <v>309.7</v>
      </c>
      <c r="E46" s="4">
        <v>3</v>
      </c>
      <c r="F46" s="4">
        <v>7.5</v>
      </c>
      <c r="G46" s="4">
        <v>7</v>
      </c>
      <c r="H46" s="4">
        <f>SUM(I46:L46)</f>
        <v>128</v>
      </c>
      <c r="I46" s="4">
        <v>17</v>
      </c>
      <c r="J46" s="4">
        <v>37</v>
      </c>
      <c r="K46" s="4">
        <v>37</v>
      </c>
      <c r="L46" s="4">
        <v>37</v>
      </c>
      <c r="M46" s="4">
        <v>0</v>
      </c>
      <c r="N46" s="166">
        <v>0</v>
      </c>
      <c r="O46" s="185">
        <v>128</v>
      </c>
      <c r="P46" s="171">
        <f>ROUNDDOWN((O46*0.05),0)</f>
        <v>6</v>
      </c>
      <c r="Q46" s="124">
        <v>5</v>
      </c>
      <c r="R46" s="117">
        <f aca="true" t="shared" si="7" ref="R46:R55">IF(Q46&lt;P46,Q46,P46)</f>
        <v>5</v>
      </c>
    </row>
    <row r="47" spans="1:18" ht="39.75" customHeight="1">
      <c r="A47" s="50">
        <f aca="true" t="shared" si="8" ref="A47:A52">A46+1</f>
        <v>40</v>
      </c>
      <c r="B47" s="155" t="s">
        <v>384</v>
      </c>
      <c r="C47" s="9" t="s">
        <v>280</v>
      </c>
      <c r="D47" s="2">
        <v>246.336</v>
      </c>
      <c r="E47" s="2">
        <v>4</v>
      </c>
      <c r="F47" s="2">
        <v>15.4</v>
      </c>
      <c r="G47" s="2">
        <v>8</v>
      </c>
      <c r="H47" s="3">
        <v>135</v>
      </c>
      <c r="I47" s="2">
        <v>35</v>
      </c>
      <c r="J47" s="2">
        <v>28</v>
      </c>
      <c r="K47" s="2">
        <v>36</v>
      </c>
      <c r="L47" s="2">
        <v>36</v>
      </c>
      <c r="M47" s="2">
        <v>0</v>
      </c>
      <c r="N47" s="167">
        <v>0</v>
      </c>
      <c r="O47" s="174">
        <v>135</v>
      </c>
      <c r="P47" s="172">
        <f>ROUNDDOWN((O47*0.05),0)</f>
        <v>6</v>
      </c>
      <c r="Q47" s="111">
        <v>15</v>
      </c>
      <c r="R47" s="114">
        <f t="shared" si="7"/>
        <v>6</v>
      </c>
    </row>
    <row r="48" spans="1:18" ht="39.75" customHeight="1">
      <c r="A48" s="50">
        <f t="shared" si="8"/>
        <v>41</v>
      </c>
      <c r="B48" s="155" t="s">
        <v>385</v>
      </c>
      <c r="C48" s="9" t="s">
        <v>281</v>
      </c>
      <c r="D48" s="2">
        <v>1221.2</v>
      </c>
      <c r="E48" s="2">
        <v>6</v>
      </c>
      <c r="F48" s="2">
        <v>18.9</v>
      </c>
      <c r="G48" s="2">
        <v>11</v>
      </c>
      <c r="H48" s="3">
        <v>183</v>
      </c>
      <c r="I48" s="2">
        <v>58</v>
      </c>
      <c r="J48" s="2">
        <v>35</v>
      </c>
      <c r="K48" s="2">
        <v>45</v>
      </c>
      <c r="L48" s="2">
        <v>45</v>
      </c>
      <c r="M48" s="2">
        <v>0</v>
      </c>
      <c r="N48" s="167">
        <v>0</v>
      </c>
      <c r="O48" s="174">
        <v>183</v>
      </c>
      <c r="P48" s="172">
        <f>ROUNDDOWN((O48*0.05),0)</f>
        <v>9</v>
      </c>
      <c r="Q48" s="111">
        <v>21</v>
      </c>
      <c r="R48" s="114">
        <f t="shared" si="7"/>
        <v>9</v>
      </c>
    </row>
    <row r="49" spans="1:18" ht="39.75" customHeight="1">
      <c r="A49" s="50">
        <f t="shared" si="8"/>
        <v>42</v>
      </c>
      <c r="B49" s="155" t="s">
        <v>386</v>
      </c>
      <c r="C49" s="11" t="s">
        <v>288</v>
      </c>
      <c r="D49" s="2">
        <v>662</v>
      </c>
      <c r="E49" s="2">
        <v>6</v>
      </c>
      <c r="F49" s="2">
        <v>15</v>
      </c>
      <c r="G49" s="2">
        <v>18</v>
      </c>
      <c r="H49" s="2">
        <f>SUM(I49:L49)</f>
        <v>554</v>
      </c>
      <c r="I49" s="2">
        <v>63</v>
      </c>
      <c r="J49" s="2">
        <v>51</v>
      </c>
      <c r="K49" s="2">
        <v>220</v>
      </c>
      <c r="L49" s="2">
        <v>220</v>
      </c>
      <c r="M49" s="2">
        <v>0</v>
      </c>
      <c r="N49" s="167">
        <v>0</v>
      </c>
      <c r="O49" s="174">
        <v>554</v>
      </c>
      <c r="P49" s="172">
        <f>ROUNDDOWN((O49*0.05),0)</f>
        <v>27</v>
      </c>
      <c r="Q49" s="111">
        <v>3</v>
      </c>
      <c r="R49" s="114">
        <f t="shared" si="7"/>
        <v>3</v>
      </c>
    </row>
    <row r="50" spans="1:18" ht="39.75" customHeight="1">
      <c r="A50" s="50">
        <f t="shared" si="8"/>
        <v>43</v>
      </c>
      <c r="B50" s="155" t="s">
        <v>287</v>
      </c>
      <c r="C50" s="11">
        <v>43734</v>
      </c>
      <c r="D50" s="2">
        <v>265.423</v>
      </c>
      <c r="E50" s="2">
        <v>3</v>
      </c>
      <c r="F50" s="2">
        <v>7.5</v>
      </c>
      <c r="G50" s="2">
        <v>9</v>
      </c>
      <c r="H50" s="2">
        <f>SUM(I50:L50)</f>
        <v>270</v>
      </c>
      <c r="I50" s="2">
        <v>39</v>
      </c>
      <c r="J50" s="2">
        <v>23</v>
      </c>
      <c r="K50" s="2">
        <v>104</v>
      </c>
      <c r="L50" s="2">
        <v>104</v>
      </c>
      <c r="M50" s="2">
        <v>0</v>
      </c>
      <c r="N50" s="167">
        <v>0</v>
      </c>
      <c r="O50" s="174">
        <v>270</v>
      </c>
      <c r="P50" s="172">
        <f>ROUNDDOWN((O50*0.05),0)</f>
        <v>13</v>
      </c>
      <c r="Q50" s="111">
        <v>6</v>
      </c>
      <c r="R50" s="114">
        <f t="shared" si="7"/>
        <v>6</v>
      </c>
    </row>
    <row r="51" spans="1:18" ht="39.75" customHeight="1">
      <c r="A51" s="50">
        <f t="shared" si="8"/>
        <v>44</v>
      </c>
      <c r="B51" s="155" t="s">
        <v>282</v>
      </c>
      <c r="C51" s="47" t="s">
        <v>349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167"/>
      <c r="O51" s="174" t="s">
        <v>414</v>
      </c>
      <c r="P51" s="172" t="s">
        <v>414</v>
      </c>
      <c r="Q51" s="111" t="s">
        <v>414</v>
      </c>
      <c r="R51" s="114" t="str">
        <f t="shared" si="7"/>
        <v>–</v>
      </c>
    </row>
    <row r="52" spans="1:18" ht="39.75" customHeight="1">
      <c r="A52" s="50">
        <f t="shared" si="8"/>
        <v>45</v>
      </c>
      <c r="B52" s="154" t="s">
        <v>283</v>
      </c>
      <c r="C52" s="13">
        <v>43737</v>
      </c>
      <c r="D52" s="2">
        <v>45.173</v>
      </c>
      <c r="E52" s="2">
        <v>1</v>
      </c>
      <c r="F52" s="2">
        <v>2.5</v>
      </c>
      <c r="G52" s="2">
        <v>4</v>
      </c>
      <c r="H52" s="2">
        <f>SUM(I52:L52)</f>
        <v>114</v>
      </c>
      <c r="I52" s="2">
        <v>16</v>
      </c>
      <c r="J52" s="2">
        <v>14</v>
      </c>
      <c r="K52" s="2">
        <v>42</v>
      </c>
      <c r="L52" s="2">
        <v>42</v>
      </c>
      <c r="M52" s="2">
        <v>0</v>
      </c>
      <c r="N52" s="167">
        <v>0</v>
      </c>
      <c r="O52" s="174">
        <v>114</v>
      </c>
      <c r="P52" s="172">
        <f>ROUNDDOWN((O52*0.05),0)</f>
        <v>5</v>
      </c>
      <c r="Q52" s="111" t="s">
        <v>414</v>
      </c>
      <c r="R52" s="114">
        <f t="shared" si="7"/>
        <v>5</v>
      </c>
    </row>
    <row r="53" spans="1:18" ht="39.75" customHeight="1">
      <c r="A53" s="52">
        <v>46</v>
      </c>
      <c r="B53" s="154" t="s">
        <v>388</v>
      </c>
      <c r="C53" s="9" t="s">
        <v>286</v>
      </c>
      <c r="D53" s="2">
        <v>500.249</v>
      </c>
      <c r="E53" s="2">
        <v>7</v>
      </c>
      <c r="F53" s="2">
        <v>22.5</v>
      </c>
      <c r="G53" s="2">
        <v>7</v>
      </c>
      <c r="H53" s="3">
        <v>222</v>
      </c>
      <c r="I53" s="2">
        <v>59</v>
      </c>
      <c r="J53" s="2">
        <v>45</v>
      </c>
      <c r="K53" s="2">
        <v>59</v>
      </c>
      <c r="L53" s="2">
        <v>59</v>
      </c>
      <c r="M53" s="2">
        <v>0</v>
      </c>
      <c r="N53" s="167">
        <v>0</v>
      </c>
      <c r="O53" s="174">
        <v>222</v>
      </c>
      <c r="P53" s="172">
        <f>ROUNDDOWN((O53*0.05),0)</f>
        <v>11</v>
      </c>
      <c r="Q53" s="111">
        <v>22</v>
      </c>
      <c r="R53" s="114">
        <f t="shared" si="7"/>
        <v>11</v>
      </c>
    </row>
    <row r="54" spans="1:18" ht="39.75" customHeight="1">
      <c r="A54" s="52">
        <f>A53+1</f>
        <v>47</v>
      </c>
      <c r="B54" s="154" t="s">
        <v>382</v>
      </c>
      <c r="C54" s="47" t="s">
        <v>349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167"/>
      <c r="O54" s="174" t="s">
        <v>414</v>
      </c>
      <c r="P54" s="172" t="s">
        <v>414</v>
      </c>
      <c r="Q54" s="111" t="s">
        <v>414</v>
      </c>
      <c r="R54" s="114" t="str">
        <f t="shared" si="7"/>
        <v>–</v>
      </c>
    </row>
    <row r="55" spans="1:18" ht="39.75" customHeight="1">
      <c r="A55" s="52">
        <f>A54+1</f>
        <v>48</v>
      </c>
      <c r="B55" s="154" t="s">
        <v>381</v>
      </c>
      <c r="C55" s="47" t="s">
        <v>349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167"/>
      <c r="O55" s="174" t="s">
        <v>414</v>
      </c>
      <c r="P55" s="172" t="s">
        <v>414</v>
      </c>
      <c r="Q55" s="111" t="s">
        <v>414</v>
      </c>
      <c r="R55" s="114" t="str">
        <f t="shared" si="7"/>
        <v>–</v>
      </c>
    </row>
    <row r="56" spans="1:18" ht="39.75" customHeight="1" thickBot="1">
      <c r="A56" s="148">
        <f>A55+1</f>
        <v>49</v>
      </c>
      <c r="B56" s="188" t="s">
        <v>271</v>
      </c>
      <c r="C56" s="20" t="s">
        <v>270</v>
      </c>
      <c r="D56" s="17">
        <v>2181.55455</v>
      </c>
      <c r="E56" s="17">
        <v>2</v>
      </c>
      <c r="F56" s="17">
        <v>5.6</v>
      </c>
      <c r="G56" s="17">
        <v>2</v>
      </c>
      <c r="H56" s="17">
        <f>SUM(I56:M56)</f>
        <v>17</v>
      </c>
      <c r="I56" s="17">
        <v>4</v>
      </c>
      <c r="J56" s="17">
        <v>2</v>
      </c>
      <c r="K56" s="17">
        <v>4</v>
      </c>
      <c r="L56" s="17">
        <v>5</v>
      </c>
      <c r="M56" s="17">
        <v>2</v>
      </c>
      <c r="N56" s="165">
        <v>3</v>
      </c>
      <c r="O56" s="186">
        <v>17</v>
      </c>
      <c r="P56" s="170">
        <f>ROUNDDOWN((O56*0.05),0)</f>
        <v>0</v>
      </c>
      <c r="Q56" s="122" t="s">
        <v>414</v>
      </c>
      <c r="R56" s="110">
        <f>P56</f>
        <v>0</v>
      </c>
    </row>
    <row r="57" spans="1:18" ht="39.75" customHeight="1" thickBot="1" thickTop="1">
      <c r="A57" s="27"/>
      <c r="B57" s="62" t="s">
        <v>250</v>
      </c>
      <c r="C57" s="7"/>
      <c r="D57" s="6">
        <f>SUM(D58:D72)</f>
        <v>10197.519</v>
      </c>
      <c r="E57" s="6">
        <f>SUM(E58:E72)</f>
        <v>44</v>
      </c>
      <c r="F57" s="6">
        <f>SUM(F58:F72)</f>
        <v>140.5</v>
      </c>
      <c r="G57" s="6">
        <f>SUM(G58:G72)</f>
        <v>101</v>
      </c>
      <c r="H57" s="6">
        <f>SUM(H58:H72)</f>
        <v>1398</v>
      </c>
      <c r="I57" s="6">
        <f aca="true" t="shared" si="9" ref="I57:N57">SUM(I58:I72)</f>
        <v>282</v>
      </c>
      <c r="J57" s="6">
        <f t="shared" si="9"/>
        <v>239</v>
      </c>
      <c r="K57" s="6">
        <f t="shared" si="9"/>
        <v>436</v>
      </c>
      <c r="L57" s="6">
        <f t="shared" si="9"/>
        <v>436</v>
      </c>
      <c r="M57" s="6">
        <f t="shared" si="9"/>
        <v>5</v>
      </c>
      <c r="N57" s="181">
        <f t="shared" si="9"/>
        <v>20</v>
      </c>
      <c r="O57" s="187">
        <f>SUM(O58:O72)</f>
        <v>1398</v>
      </c>
      <c r="P57" s="183">
        <f>SUM(P58:P72)</f>
        <v>62</v>
      </c>
      <c r="Q57" s="128">
        <f>SUM(Q58:Q72)</f>
        <v>51</v>
      </c>
      <c r="R57" s="131">
        <f>SUM(R58:R72)</f>
        <v>35</v>
      </c>
    </row>
    <row r="58" spans="1:18" ht="39.75" customHeight="1" thickTop="1">
      <c r="A58" s="48">
        <v>50</v>
      </c>
      <c r="B58" s="153" t="s">
        <v>393</v>
      </c>
      <c r="C58" s="15" t="s">
        <v>343</v>
      </c>
      <c r="D58" s="4">
        <v>306.857</v>
      </c>
      <c r="E58" s="4">
        <v>3</v>
      </c>
      <c r="F58" s="4">
        <v>8.2</v>
      </c>
      <c r="G58" s="4">
        <v>7</v>
      </c>
      <c r="H58" s="5">
        <f>SUM(I58:L58)</f>
        <v>101</v>
      </c>
      <c r="I58" s="4">
        <v>29</v>
      </c>
      <c r="J58" s="4">
        <v>22</v>
      </c>
      <c r="K58" s="4">
        <v>25</v>
      </c>
      <c r="L58" s="4">
        <v>25</v>
      </c>
      <c r="M58" s="4">
        <v>0</v>
      </c>
      <c r="N58" s="166">
        <v>0</v>
      </c>
      <c r="O58" s="185">
        <v>101</v>
      </c>
      <c r="P58" s="171">
        <f aca="true" t="shared" si="10" ref="P58:P63">ROUNDDOWN((O58*0.05),0)</f>
        <v>5</v>
      </c>
      <c r="Q58" s="124">
        <v>4</v>
      </c>
      <c r="R58" s="117">
        <f aca="true" t="shared" si="11" ref="R58:R63">IF(Q58&lt;P58,Q58,P58)</f>
        <v>4</v>
      </c>
    </row>
    <row r="59" spans="1:18" ht="39.75" customHeight="1">
      <c r="A59" s="50">
        <f aca="true" t="shared" si="12" ref="A59:A72">A58+1</f>
        <v>51</v>
      </c>
      <c r="B59" s="155" t="s">
        <v>325</v>
      </c>
      <c r="C59" s="11">
        <v>43723</v>
      </c>
      <c r="D59" s="2">
        <v>176.709</v>
      </c>
      <c r="E59" s="2">
        <v>2</v>
      </c>
      <c r="F59" s="2">
        <v>7.3</v>
      </c>
      <c r="G59" s="2">
        <v>5</v>
      </c>
      <c r="H59" s="2">
        <f>SUM(I59:L59)</f>
        <v>96</v>
      </c>
      <c r="I59" s="2">
        <v>19</v>
      </c>
      <c r="J59" s="2">
        <v>23</v>
      </c>
      <c r="K59" s="2">
        <v>27</v>
      </c>
      <c r="L59" s="2">
        <v>27</v>
      </c>
      <c r="M59" s="2">
        <v>0</v>
      </c>
      <c r="N59" s="167">
        <v>0</v>
      </c>
      <c r="O59" s="174">
        <v>96</v>
      </c>
      <c r="P59" s="172">
        <f t="shared" si="10"/>
        <v>4</v>
      </c>
      <c r="Q59" s="111">
        <v>3</v>
      </c>
      <c r="R59" s="114">
        <f t="shared" si="11"/>
        <v>3</v>
      </c>
    </row>
    <row r="60" spans="1:18" ht="39.75" customHeight="1">
      <c r="A60" s="50">
        <f t="shared" si="12"/>
        <v>52</v>
      </c>
      <c r="B60" s="155" t="s">
        <v>392</v>
      </c>
      <c r="C60" s="11">
        <v>43691</v>
      </c>
      <c r="D60" s="2">
        <v>344.676</v>
      </c>
      <c r="E60" s="2">
        <v>3</v>
      </c>
      <c r="F60" s="2">
        <v>8.5</v>
      </c>
      <c r="G60" s="2">
        <v>11</v>
      </c>
      <c r="H60" s="2">
        <f>SUM(I60:L60)</f>
        <v>267</v>
      </c>
      <c r="I60" s="2">
        <v>20</v>
      </c>
      <c r="J60" s="2">
        <v>35</v>
      </c>
      <c r="K60" s="2">
        <v>106</v>
      </c>
      <c r="L60" s="2">
        <v>106</v>
      </c>
      <c r="M60" s="2">
        <v>0</v>
      </c>
      <c r="N60" s="167">
        <v>0</v>
      </c>
      <c r="O60" s="174">
        <v>267</v>
      </c>
      <c r="P60" s="172">
        <f t="shared" si="10"/>
        <v>13</v>
      </c>
      <c r="Q60" s="111">
        <v>5</v>
      </c>
      <c r="R60" s="114">
        <f t="shared" si="11"/>
        <v>5</v>
      </c>
    </row>
    <row r="61" spans="1:18" ht="39.75" customHeight="1">
      <c r="A61" s="50">
        <f t="shared" si="12"/>
        <v>53</v>
      </c>
      <c r="B61" s="155" t="s">
        <v>391</v>
      </c>
      <c r="C61" s="11">
        <v>43693</v>
      </c>
      <c r="D61" s="2">
        <v>474.722</v>
      </c>
      <c r="E61" s="2">
        <v>4</v>
      </c>
      <c r="F61" s="2">
        <v>10.9</v>
      </c>
      <c r="G61" s="2">
        <v>17</v>
      </c>
      <c r="H61" s="2">
        <f>SUM(I61:L61)</f>
        <v>312</v>
      </c>
      <c r="I61" s="2">
        <v>34</v>
      </c>
      <c r="J61" s="2">
        <v>48</v>
      </c>
      <c r="K61" s="2">
        <v>115</v>
      </c>
      <c r="L61" s="2">
        <v>115</v>
      </c>
      <c r="M61" s="2">
        <v>0</v>
      </c>
      <c r="N61" s="167">
        <v>0</v>
      </c>
      <c r="O61" s="174">
        <v>312</v>
      </c>
      <c r="P61" s="172">
        <f t="shared" si="10"/>
        <v>15</v>
      </c>
      <c r="Q61" s="111">
        <v>6</v>
      </c>
      <c r="R61" s="114">
        <f t="shared" si="11"/>
        <v>6</v>
      </c>
    </row>
    <row r="62" spans="1:18" ht="39.75" customHeight="1">
      <c r="A62" s="50">
        <f t="shared" si="12"/>
        <v>54</v>
      </c>
      <c r="B62" s="155" t="s">
        <v>415</v>
      </c>
      <c r="C62" s="12" t="s">
        <v>342</v>
      </c>
      <c r="D62" s="2">
        <v>243.367</v>
      </c>
      <c r="E62" s="2">
        <v>2</v>
      </c>
      <c r="F62" s="2">
        <v>5</v>
      </c>
      <c r="G62" s="2">
        <v>8</v>
      </c>
      <c r="H62" s="2">
        <f>SUM(I62:L62)</f>
        <v>134</v>
      </c>
      <c r="I62" s="2">
        <v>35</v>
      </c>
      <c r="J62" s="2">
        <v>15</v>
      </c>
      <c r="K62" s="2">
        <v>42</v>
      </c>
      <c r="L62" s="2">
        <v>42</v>
      </c>
      <c r="M62" s="2">
        <v>0</v>
      </c>
      <c r="N62" s="167">
        <v>0</v>
      </c>
      <c r="O62" s="174">
        <v>134</v>
      </c>
      <c r="P62" s="172">
        <f t="shared" si="10"/>
        <v>6</v>
      </c>
      <c r="Q62" s="111">
        <v>2</v>
      </c>
      <c r="R62" s="114">
        <f t="shared" si="11"/>
        <v>2</v>
      </c>
    </row>
    <row r="63" spans="1:18" ht="39.75" customHeight="1">
      <c r="A63" s="50">
        <f t="shared" si="12"/>
        <v>55</v>
      </c>
      <c r="B63" s="155" t="s">
        <v>90</v>
      </c>
      <c r="C63" s="9" t="s">
        <v>285</v>
      </c>
      <c r="D63" s="2">
        <v>917.285</v>
      </c>
      <c r="E63" s="2">
        <v>6</v>
      </c>
      <c r="F63" s="2">
        <v>19.4</v>
      </c>
      <c r="G63" s="2">
        <v>12</v>
      </c>
      <c r="H63" s="3">
        <v>187</v>
      </c>
      <c r="I63" s="2">
        <v>54</v>
      </c>
      <c r="J63" s="2">
        <v>37</v>
      </c>
      <c r="K63" s="2">
        <v>48</v>
      </c>
      <c r="L63" s="2">
        <v>48</v>
      </c>
      <c r="M63" s="2">
        <v>0</v>
      </c>
      <c r="N63" s="167">
        <v>0</v>
      </c>
      <c r="O63" s="174">
        <v>187</v>
      </c>
      <c r="P63" s="172">
        <f t="shared" si="10"/>
        <v>9</v>
      </c>
      <c r="Q63" s="111">
        <v>20</v>
      </c>
      <c r="R63" s="114">
        <f t="shared" si="11"/>
        <v>9</v>
      </c>
    </row>
    <row r="64" spans="1:18" ht="39.75" customHeight="1">
      <c r="A64" s="50">
        <f t="shared" si="12"/>
        <v>56</v>
      </c>
      <c r="B64" s="154" t="s">
        <v>340</v>
      </c>
      <c r="C64" s="13">
        <v>43701</v>
      </c>
      <c r="D64" s="2">
        <v>117.21</v>
      </c>
      <c r="E64" s="2">
        <v>2</v>
      </c>
      <c r="F64" s="2">
        <v>5.9</v>
      </c>
      <c r="G64" s="2">
        <v>4</v>
      </c>
      <c r="H64" s="3">
        <f>SUM(I64:L64)</f>
        <v>39</v>
      </c>
      <c r="I64" s="2">
        <v>9</v>
      </c>
      <c r="J64" s="2">
        <v>8</v>
      </c>
      <c r="K64" s="2">
        <v>11</v>
      </c>
      <c r="L64" s="2">
        <v>11</v>
      </c>
      <c r="M64" s="2">
        <v>0</v>
      </c>
      <c r="N64" s="167">
        <v>3</v>
      </c>
      <c r="O64" s="174">
        <v>39</v>
      </c>
      <c r="P64" s="172">
        <f aca="true" t="shared" si="13" ref="P64:P71">ROUNDDOWN((O64*0.05),0)</f>
        <v>1</v>
      </c>
      <c r="Q64" s="111">
        <v>2</v>
      </c>
      <c r="R64" s="114">
        <f>IF(Q64&lt;P64,Q64,P64)</f>
        <v>1</v>
      </c>
    </row>
    <row r="65" spans="1:18" ht="39.75" customHeight="1">
      <c r="A65" s="50">
        <f t="shared" si="12"/>
        <v>57</v>
      </c>
      <c r="B65" s="154" t="s">
        <v>401</v>
      </c>
      <c r="C65" s="13" t="s">
        <v>313</v>
      </c>
      <c r="D65" s="2">
        <v>397.065</v>
      </c>
      <c r="E65" s="2">
        <v>2</v>
      </c>
      <c r="F65" s="2">
        <v>6.4</v>
      </c>
      <c r="G65" s="2">
        <v>6</v>
      </c>
      <c r="H65" s="3">
        <v>59</v>
      </c>
      <c r="I65" s="2">
        <v>11</v>
      </c>
      <c r="J65" s="2">
        <v>14</v>
      </c>
      <c r="K65" s="2">
        <v>17</v>
      </c>
      <c r="L65" s="2">
        <v>17</v>
      </c>
      <c r="M65" s="2">
        <v>0</v>
      </c>
      <c r="N65" s="167">
        <v>3</v>
      </c>
      <c r="O65" s="174">
        <v>59</v>
      </c>
      <c r="P65" s="172">
        <f t="shared" si="13"/>
        <v>2</v>
      </c>
      <c r="Q65" s="111">
        <v>5</v>
      </c>
      <c r="R65" s="114">
        <f>IF(Q65&lt;P65,Q65,P65)</f>
        <v>2</v>
      </c>
    </row>
    <row r="66" spans="1:18" ht="39.75" customHeight="1">
      <c r="A66" s="50">
        <f t="shared" si="12"/>
        <v>58</v>
      </c>
      <c r="B66" s="154" t="s">
        <v>402</v>
      </c>
      <c r="C66" s="13">
        <v>43681</v>
      </c>
      <c r="D66" s="2">
        <v>137.279</v>
      </c>
      <c r="E66" s="2">
        <v>2</v>
      </c>
      <c r="F66" s="2">
        <v>7.5</v>
      </c>
      <c r="G66" s="2">
        <v>5</v>
      </c>
      <c r="H66" s="3">
        <f>SUM(I66:L66)</f>
        <v>60</v>
      </c>
      <c r="I66" s="2">
        <v>16</v>
      </c>
      <c r="J66" s="2">
        <v>14</v>
      </c>
      <c r="K66" s="2">
        <v>15</v>
      </c>
      <c r="L66" s="2">
        <v>15</v>
      </c>
      <c r="M66" s="2">
        <v>0</v>
      </c>
      <c r="N66" s="167">
        <v>7</v>
      </c>
      <c r="O66" s="174">
        <v>60</v>
      </c>
      <c r="P66" s="172">
        <f t="shared" si="13"/>
        <v>3</v>
      </c>
      <c r="Q66" s="111">
        <v>0</v>
      </c>
      <c r="R66" s="114">
        <f>IF(Q66&lt;P66,Q66,P66)</f>
        <v>0</v>
      </c>
    </row>
    <row r="67" spans="1:18" ht="39.75" customHeight="1">
      <c r="A67" s="50">
        <f t="shared" si="12"/>
        <v>59</v>
      </c>
      <c r="B67" s="154" t="s">
        <v>383</v>
      </c>
      <c r="C67" s="13">
        <v>43717</v>
      </c>
      <c r="D67" s="2">
        <v>114.4</v>
      </c>
      <c r="E67" s="2">
        <v>1</v>
      </c>
      <c r="F67" s="2">
        <v>2.8</v>
      </c>
      <c r="G67" s="2">
        <v>1</v>
      </c>
      <c r="H67" s="2">
        <f>SUM(I67:L67)</f>
        <v>18</v>
      </c>
      <c r="I67" s="2">
        <v>2</v>
      </c>
      <c r="J67" s="2">
        <v>4</v>
      </c>
      <c r="K67" s="2">
        <v>6</v>
      </c>
      <c r="L67" s="2">
        <v>6</v>
      </c>
      <c r="M67" s="2">
        <v>0</v>
      </c>
      <c r="N67" s="167">
        <v>2</v>
      </c>
      <c r="O67" s="174">
        <v>18</v>
      </c>
      <c r="P67" s="172">
        <f>ROUNDDOWN((O67*0.05),0)</f>
        <v>0</v>
      </c>
      <c r="Q67" s="111">
        <v>0</v>
      </c>
      <c r="R67" s="114">
        <v>0</v>
      </c>
    </row>
    <row r="68" spans="1:18" ht="39.75" customHeight="1">
      <c r="A68" s="50">
        <f t="shared" si="12"/>
        <v>60</v>
      </c>
      <c r="B68" s="154" t="s">
        <v>341</v>
      </c>
      <c r="C68" s="14">
        <v>43729</v>
      </c>
      <c r="D68" s="2">
        <v>75.842</v>
      </c>
      <c r="E68" s="2">
        <v>1</v>
      </c>
      <c r="F68" s="2">
        <v>3.6</v>
      </c>
      <c r="G68" s="2">
        <v>3</v>
      </c>
      <c r="H68" s="2">
        <f>SUM(I68:L68)</f>
        <v>34</v>
      </c>
      <c r="I68" s="2">
        <v>6</v>
      </c>
      <c r="J68" s="2">
        <v>8</v>
      </c>
      <c r="K68" s="2">
        <v>10</v>
      </c>
      <c r="L68" s="2">
        <v>10</v>
      </c>
      <c r="M68" s="2">
        <v>0</v>
      </c>
      <c r="N68" s="167">
        <v>2</v>
      </c>
      <c r="O68" s="174">
        <v>34</v>
      </c>
      <c r="P68" s="172">
        <f t="shared" si="13"/>
        <v>1</v>
      </c>
      <c r="Q68" s="111">
        <v>2</v>
      </c>
      <c r="R68" s="114">
        <f>IF(Q68&lt;P68,Q68,P68)</f>
        <v>1</v>
      </c>
    </row>
    <row r="69" spans="1:18" ht="39.75" customHeight="1">
      <c r="A69" s="50">
        <f t="shared" si="12"/>
        <v>61</v>
      </c>
      <c r="B69" s="154" t="s">
        <v>389</v>
      </c>
      <c r="C69" s="9" t="s">
        <v>344</v>
      </c>
      <c r="D69" s="2">
        <v>190.214</v>
      </c>
      <c r="E69" s="2">
        <v>3</v>
      </c>
      <c r="F69" s="2">
        <v>15</v>
      </c>
      <c r="G69" s="2">
        <v>6</v>
      </c>
      <c r="H69" s="2">
        <f>SUM(I69:M69)</f>
        <v>22</v>
      </c>
      <c r="I69" s="3">
        <v>10</v>
      </c>
      <c r="J69" s="2">
        <v>2</v>
      </c>
      <c r="K69" s="2">
        <v>4</v>
      </c>
      <c r="L69" s="2">
        <v>4</v>
      </c>
      <c r="M69" s="2">
        <v>2</v>
      </c>
      <c r="N69" s="167">
        <v>1</v>
      </c>
      <c r="O69" s="174">
        <v>22</v>
      </c>
      <c r="P69" s="172">
        <f t="shared" si="13"/>
        <v>1</v>
      </c>
      <c r="Q69" s="111">
        <v>0</v>
      </c>
      <c r="R69" s="114">
        <f>IF(Q69&lt;P69,Q69,P69)</f>
        <v>0</v>
      </c>
    </row>
    <row r="70" spans="1:18" ht="39.75" customHeight="1">
      <c r="A70" s="50">
        <f t="shared" si="12"/>
        <v>62</v>
      </c>
      <c r="B70" s="154" t="s">
        <v>390</v>
      </c>
      <c r="C70" s="9" t="s">
        <v>345</v>
      </c>
      <c r="D70" s="2">
        <v>263.685</v>
      </c>
      <c r="E70" s="2">
        <v>3</v>
      </c>
      <c r="F70" s="2">
        <v>15</v>
      </c>
      <c r="G70" s="2">
        <v>5</v>
      </c>
      <c r="H70" s="2">
        <f>SUM(I70:M70)</f>
        <v>30</v>
      </c>
      <c r="I70" s="3">
        <v>13</v>
      </c>
      <c r="J70" s="2">
        <v>6</v>
      </c>
      <c r="K70" s="2">
        <v>4</v>
      </c>
      <c r="L70" s="2">
        <v>4</v>
      </c>
      <c r="M70" s="2">
        <v>3</v>
      </c>
      <c r="N70" s="167">
        <v>1</v>
      </c>
      <c r="O70" s="174">
        <v>30</v>
      </c>
      <c r="P70" s="172">
        <f t="shared" si="13"/>
        <v>1</v>
      </c>
      <c r="Q70" s="111">
        <v>2</v>
      </c>
      <c r="R70" s="114">
        <f>IF(Q70&lt;P70,Q70,P70)</f>
        <v>1</v>
      </c>
    </row>
    <row r="71" spans="1:18" ht="39.75" customHeight="1">
      <c r="A71" s="149">
        <f t="shared" si="12"/>
        <v>63</v>
      </c>
      <c r="B71" s="190" t="s">
        <v>273</v>
      </c>
      <c r="C71" s="12" t="s">
        <v>274</v>
      </c>
      <c r="D71" s="10">
        <v>6088.208</v>
      </c>
      <c r="E71" s="10">
        <v>6</v>
      </c>
      <c r="F71" s="10">
        <v>15</v>
      </c>
      <c r="G71" s="10">
        <v>6</v>
      </c>
      <c r="H71" s="10">
        <v>23</v>
      </c>
      <c r="I71" s="10">
        <v>15</v>
      </c>
      <c r="J71" s="10">
        <v>2</v>
      </c>
      <c r="K71" s="10">
        <v>3</v>
      </c>
      <c r="L71" s="10">
        <v>3</v>
      </c>
      <c r="M71" s="10">
        <v>0</v>
      </c>
      <c r="N71" s="164">
        <v>1</v>
      </c>
      <c r="O71" s="174">
        <v>23</v>
      </c>
      <c r="P71" s="169">
        <f t="shared" si="13"/>
        <v>1</v>
      </c>
      <c r="Q71" s="113" t="s">
        <v>414</v>
      </c>
      <c r="R71" s="109">
        <f>P71</f>
        <v>1</v>
      </c>
    </row>
    <row r="72" spans="1:18" ht="39.75" customHeight="1" thickBot="1">
      <c r="A72" s="49">
        <f t="shared" si="12"/>
        <v>64</v>
      </c>
      <c r="B72" s="159" t="s">
        <v>276</v>
      </c>
      <c r="C72" s="20" t="s">
        <v>275</v>
      </c>
      <c r="D72" s="17">
        <v>350</v>
      </c>
      <c r="E72" s="17">
        <v>4</v>
      </c>
      <c r="F72" s="17">
        <v>10</v>
      </c>
      <c r="G72" s="17">
        <v>5</v>
      </c>
      <c r="H72" s="17">
        <v>16</v>
      </c>
      <c r="I72" s="17">
        <v>9</v>
      </c>
      <c r="J72" s="17">
        <v>1</v>
      </c>
      <c r="K72" s="17">
        <v>3</v>
      </c>
      <c r="L72" s="17">
        <v>3</v>
      </c>
      <c r="M72" s="17">
        <v>0</v>
      </c>
      <c r="N72" s="165">
        <v>0</v>
      </c>
      <c r="O72" s="186">
        <v>16</v>
      </c>
      <c r="P72" s="170">
        <v>0</v>
      </c>
      <c r="Q72" s="119" t="s">
        <v>414</v>
      </c>
      <c r="R72" s="110" t="s">
        <v>414</v>
      </c>
    </row>
    <row r="73" spans="1:18" ht="39.75" customHeight="1" thickBot="1" thickTop="1">
      <c r="A73" s="27"/>
      <c r="B73" s="62" t="s">
        <v>251</v>
      </c>
      <c r="C73" s="7"/>
      <c r="D73" s="6">
        <f aca="true" t="shared" si="14" ref="D73:Q73">SUM(D74:D85)</f>
        <v>3464.114</v>
      </c>
      <c r="E73" s="6">
        <f t="shared" si="14"/>
        <v>4</v>
      </c>
      <c r="F73" s="6">
        <f t="shared" si="14"/>
        <v>10</v>
      </c>
      <c r="G73" s="6">
        <f t="shared" si="14"/>
        <v>5</v>
      </c>
      <c r="H73" s="6">
        <f t="shared" si="14"/>
        <v>21</v>
      </c>
      <c r="I73" s="6">
        <f t="shared" si="14"/>
        <v>6</v>
      </c>
      <c r="J73" s="6">
        <f t="shared" si="14"/>
        <v>5</v>
      </c>
      <c r="K73" s="6">
        <f t="shared" si="14"/>
        <v>5</v>
      </c>
      <c r="L73" s="6">
        <f t="shared" si="14"/>
        <v>5</v>
      </c>
      <c r="M73" s="6">
        <f t="shared" si="14"/>
        <v>0</v>
      </c>
      <c r="N73" s="181">
        <f t="shared" si="14"/>
        <v>1</v>
      </c>
      <c r="O73" s="187">
        <f t="shared" si="14"/>
        <v>21</v>
      </c>
      <c r="P73" s="183">
        <f t="shared" si="14"/>
        <v>0</v>
      </c>
      <c r="Q73" s="128">
        <f t="shared" si="14"/>
        <v>20</v>
      </c>
      <c r="R73" s="131">
        <f>SUM(R74:R85)</f>
        <v>0</v>
      </c>
    </row>
    <row r="74" spans="1:18" ht="39.75" customHeight="1" thickTop="1">
      <c r="A74" s="48">
        <v>65</v>
      </c>
      <c r="B74" s="153" t="s">
        <v>394</v>
      </c>
      <c r="C74" s="14">
        <v>43726</v>
      </c>
      <c r="D74" s="4">
        <v>225</v>
      </c>
      <c r="E74" s="4">
        <v>1</v>
      </c>
      <c r="F74" s="4">
        <v>2.5</v>
      </c>
      <c r="G74" s="4">
        <v>1</v>
      </c>
      <c r="H74" s="4">
        <v>3</v>
      </c>
      <c r="I74" s="4">
        <v>3</v>
      </c>
      <c r="J74" s="4">
        <v>0</v>
      </c>
      <c r="K74" s="4">
        <v>0</v>
      </c>
      <c r="L74" s="4">
        <v>0</v>
      </c>
      <c r="M74" s="4">
        <v>0</v>
      </c>
      <c r="N74" s="166">
        <v>0</v>
      </c>
      <c r="O74" s="185">
        <v>3</v>
      </c>
      <c r="P74" s="171">
        <f>ROUNDDOWN((O74*0.05),0)</f>
        <v>0</v>
      </c>
      <c r="Q74" s="124">
        <v>0</v>
      </c>
      <c r="R74" s="117">
        <f aca="true" t="shared" si="15" ref="R74:R85">IF(Q74&lt;P74,Q74,P74)</f>
        <v>0</v>
      </c>
    </row>
    <row r="75" spans="1:18" ht="39.75" customHeight="1">
      <c r="A75" s="50">
        <v>66</v>
      </c>
      <c r="B75" s="155" t="s">
        <v>395</v>
      </c>
      <c r="C75" s="14">
        <v>43724</v>
      </c>
      <c r="D75" s="2">
        <v>520</v>
      </c>
      <c r="E75" s="2">
        <v>1</v>
      </c>
      <c r="F75" s="2">
        <v>2.5</v>
      </c>
      <c r="G75" s="2">
        <v>1</v>
      </c>
      <c r="H75" s="2">
        <v>2</v>
      </c>
      <c r="I75" s="2">
        <v>0</v>
      </c>
      <c r="J75" s="2">
        <v>2</v>
      </c>
      <c r="K75" s="2">
        <v>0</v>
      </c>
      <c r="L75" s="2">
        <v>0</v>
      </c>
      <c r="M75" s="2">
        <v>0</v>
      </c>
      <c r="N75" s="167">
        <v>0</v>
      </c>
      <c r="O75" s="174">
        <v>2</v>
      </c>
      <c r="P75" s="172">
        <f>ROUNDDOWN((O75*0.05),0)</f>
        <v>0</v>
      </c>
      <c r="Q75" s="111">
        <v>3</v>
      </c>
      <c r="R75" s="114">
        <f t="shared" si="15"/>
        <v>0</v>
      </c>
    </row>
    <row r="76" spans="1:18" ht="39.75" customHeight="1">
      <c r="A76" s="53" t="s">
        <v>353</v>
      </c>
      <c r="B76" s="155" t="s">
        <v>396</v>
      </c>
      <c r="C76" s="11">
        <v>43719</v>
      </c>
      <c r="D76" s="2">
        <v>2256</v>
      </c>
      <c r="E76" s="2">
        <v>1</v>
      </c>
      <c r="F76" s="2">
        <v>2.5</v>
      </c>
      <c r="G76" s="2">
        <v>3</v>
      </c>
      <c r="H76" s="2">
        <v>16</v>
      </c>
      <c r="I76" s="2">
        <v>3</v>
      </c>
      <c r="J76" s="2">
        <v>3</v>
      </c>
      <c r="K76" s="2">
        <v>5</v>
      </c>
      <c r="L76" s="2">
        <v>5</v>
      </c>
      <c r="M76" s="2">
        <v>0</v>
      </c>
      <c r="N76" s="167">
        <v>1</v>
      </c>
      <c r="O76" s="174">
        <v>16</v>
      </c>
      <c r="P76" s="172">
        <f>ROUNDDOWN((O76*0.05),0)</f>
        <v>0</v>
      </c>
      <c r="Q76" s="111">
        <v>16</v>
      </c>
      <c r="R76" s="114">
        <f t="shared" si="15"/>
        <v>0</v>
      </c>
    </row>
    <row r="77" spans="1:18" ht="39.75" customHeight="1">
      <c r="A77" s="54">
        <v>68</v>
      </c>
      <c r="B77" s="155" t="s">
        <v>297</v>
      </c>
      <c r="C77" s="11">
        <v>43729</v>
      </c>
      <c r="D77" s="2">
        <v>255.545</v>
      </c>
      <c r="E77" s="2">
        <v>1</v>
      </c>
      <c r="F77" s="2">
        <v>2.5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67">
        <v>0</v>
      </c>
      <c r="O77" s="174">
        <v>0</v>
      </c>
      <c r="P77" s="172">
        <f>ROUNDDOWN((O77*0.05),0)</f>
        <v>0</v>
      </c>
      <c r="Q77" s="111">
        <v>1</v>
      </c>
      <c r="R77" s="114">
        <f t="shared" si="15"/>
        <v>0</v>
      </c>
    </row>
    <row r="78" spans="1:18" ht="39.75" customHeight="1">
      <c r="A78" s="54">
        <v>69</v>
      </c>
      <c r="B78" s="155" t="s">
        <v>410</v>
      </c>
      <c r="C78" s="47" t="s">
        <v>349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167"/>
      <c r="O78" s="174" t="s">
        <v>414</v>
      </c>
      <c r="P78" s="172" t="s">
        <v>414</v>
      </c>
      <c r="Q78" s="111" t="s">
        <v>414</v>
      </c>
      <c r="R78" s="114" t="str">
        <f>IF(Q78&lt;P78,Q78,P78)</f>
        <v>–</v>
      </c>
    </row>
    <row r="79" spans="1:18" ht="39.75" customHeight="1">
      <c r="A79" s="54">
        <v>70</v>
      </c>
      <c r="B79" s="155" t="s">
        <v>336</v>
      </c>
      <c r="C79" s="57" t="s">
        <v>348</v>
      </c>
      <c r="D79" s="2">
        <v>207.569</v>
      </c>
      <c r="E79" s="2"/>
      <c r="F79" s="2"/>
      <c r="G79" s="2"/>
      <c r="H79" s="2"/>
      <c r="I79" s="2"/>
      <c r="J79" s="2"/>
      <c r="K79" s="2"/>
      <c r="L79" s="2"/>
      <c r="M79" s="2"/>
      <c r="N79" s="167"/>
      <c r="O79" s="174">
        <v>0</v>
      </c>
      <c r="P79" s="172">
        <f>ROUNDDOWN((O79*0.05),0)</f>
        <v>0</v>
      </c>
      <c r="Q79" s="111">
        <v>0</v>
      </c>
      <c r="R79" s="114">
        <f>IF(Q79&lt;P79,Q79,P79)</f>
        <v>0</v>
      </c>
    </row>
    <row r="80" spans="1:18" ht="39.75" customHeight="1">
      <c r="A80" s="150">
        <v>71</v>
      </c>
      <c r="B80" s="190" t="s">
        <v>339</v>
      </c>
      <c r="C80" s="47" t="s">
        <v>349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64"/>
      <c r="O80" s="174" t="s">
        <v>414</v>
      </c>
      <c r="P80" s="169" t="s">
        <v>414</v>
      </c>
      <c r="Q80" s="113" t="s">
        <v>414</v>
      </c>
      <c r="R80" s="109" t="str">
        <f t="shared" si="15"/>
        <v>–</v>
      </c>
    </row>
    <row r="81" spans="1:18" ht="39.75" customHeight="1">
      <c r="A81" s="150">
        <v>72</v>
      </c>
      <c r="B81" s="190" t="s">
        <v>372</v>
      </c>
      <c r="C81" s="47" t="s">
        <v>349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64"/>
      <c r="O81" s="174" t="s">
        <v>414</v>
      </c>
      <c r="P81" s="169" t="s">
        <v>414</v>
      </c>
      <c r="Q81" s="113" t="s">
        <v>414</v>
      </c>
      <c r="R81" s="109" t="str">
        <f t="shared" si="15"/>
        <v>–</v>
      </c>
    </row>
    <row r="82" spans="1:18" ht="39.75" customHeight="1">
      <c r="A82" s="150">
        <v>73</v>
      </c>
      <c r="B82" s="190" t="s">
        <v>374</v>
      </c>
      <c r="C82" s="47" t="s">
        <v>349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64"/>
      <c r="O82" s="174" t="s">
        <v>414</v>
      </c>
      <c r="P82" s="169" t="s">
        <v>414</v>
      </c>
      <c r="Q82" s="113" t="s">
        <v>414</v>
      </c>
      <c r="R82" s="109" t="str">
        <f t="shared" si="15"/>
        <v>–</v>
      </c>
    </row>
    <row r="83" spans="1:18" ht="39.75" customHeight="1">
      <c r="A83" s="150">
        <v>74</v>
      </c>
      <c r="B83" s="190" t="s">
        <v>337</v>
      </c>
      <c r="C83" s="47" t="s">
        <v>349</v>
      </c>
      <c r="D83" s="10"/>
      <c r="E83" s="10"/>
      <c r="F83" s="10"/>
      <c r="G83" s="10"/>
      <c r="H83" s="10"/>
      <c r="I83" s="10" t="s">
        <v>174</v>
      </c>
      <c r="J83" s="10"/>
      <c r="K83" s="10"/>
      <c r="L83" s="10"/>
      <c r="M83" s="10"/>
      <c r="N83" s="164"/>
      <c r="O83" s="174" t="s">
        <v>414</v>
      </c>
      <c r="P83" s="169" t="s">
        <v>414</v>
      </c>
      <c r="Q83" s="113" t="s">
        <v>414</v>
      </c>
      <c r="R83" s="109" t="str">
        <f t="shared" si="15"/>
        <v>–</v>
      </c>
    </row>
    <row r="84" spans="1:18" ht="39.75" customHeight="1">
      <c r="A84" s="150">
        <f>A83+1</f>
        <v>75</v>
      </c>
      <c r="B84" s="190" t="s">
        <v>338</v>
      </c>
      <c r="C84" s="47" t="s">
        <v>349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64"/>
      <c r="O84" s="174" t="s">
        <v>414</v>
      </c>
      <c r="P84" s="169" t="s">
        <v>414</v>
      </c>
      <c r="Q84" s="113" t="s">
        <v>414</v>
      </c>
      <c r="R84" s="109" t="str">
        <f t="shared" si="15"/>
        <v>–</v>
      </c>
    </row>
    <row r="85" spans="1:18" ht="39.75" customHeight="1" thickBot="1">
      <c r="A85" s="151">
        <f>A84+1</f>
        <v>76</v>
      </c>
      <c r="B85" s="159" t="s">
        <v>246</v>
      </c>
      <c r="C85" s="47" t="s">
        <v>349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65"/>
      <c r="O85" s="186" t="s">
        <v>414</v>
      </c>
      <c r="P85" s="170" t="s">
        <v>414</v>
      </c>
      <c r="Q85" s="119" t="s">
        <v>414</v>
      </c>
      <c r="R85" s="110" t="str">
        <f t="shared" si="15"/>
        <v>–</v>
      </c>
    </row>
    <row r="86" spans="1:18" ht="39.75" customHeight="1" thickBot="1" thickTop="1">
      <c r="A86" s="27"/>
      <c r="B86" s="62" t="s">
        <v>252</v>
      </c>
      <c r="C86" s="7"/>
      <c r="D86" s="6">
        <f>SUM(D87:D92)</f>
        <v>4663.178999999999</v>
      </c>
      <c r="E86" s="6">
        <f>SUM(E87:E92)</f>
        <v>12</v>
      </c>
      <c r="F86" s="6">
        <f>SUM(F87:F92)</f>
        <v>34.08</v>
      </c>
      <c r="G86" s="6">
        <f>SUM(G87:G92)</f>
        <v>18</v>
      </c>
      <c r="H86" s="6">
        <f>SUM(H87:H92)</f>
        <v>178</v>
      </c>
      <c r="I86" s="6">
        <f aca="true" t="shared" si="16" ref="I86:N86">SUM(I87:I92)</f>
        <v>47</v>
      </c>
      <c r="J86" s="6">
        <f t="shared" si="16"/>
        <v>43</v>
      </c>
      <c r="K86" s="6">
        <f t="shared" si="16"/>
        <v>44</v>
      </c>
      <c r="L86" s="6">
        <f t="shared" si="16"/>
        <v>44</v>
      </c>
      <c r="M86" s="6">
        <f t="shared" si="16"/>
        <v>0</v>
      </c>
      <c r="N86" s="181">
        <f t="shared" si="16"/>
        <v>12</v>
      </c>
      <c r="O86" s="187">
        <f>SUM(O87:O92)</f>
        <v>178</v>
      </c>
      <c r="P86" s="183">
        <f>SUM(P87:P92)</f>
        <v>6</v>
      </c>
      <c r="Q86" s="128">
        <f>SUM(Q87:Q92)</f>
        <v>7</v>
      </c>
      <c r="R86" s="131">
        <f>SUM(R87:R92)</f>
        <v>1</v>
      </c>
    </row>
    <row r="87" spans="1:18" ht="39.75" customHeight="1" thickTop="1">
      <c r="A87" s="48">
        <v>77</v>
      </c>
      <c r="B87" s="153" t="s">
        <v>397</v>
      </c>
      <c r="C87" s="56" t="s">
        <v>354</v>
      </c>
      <c r="D87" s="4">
        <v>2465</v>
      </c>
      <c r="E87" s="4"/>
      <c r="F87" s="4"/>
      <c r="G87" s="4"/>
      <c r="H87" s="4"/>
      <c r="I87" s="4"/>
      <c r="J87" s="4"/>
      <c r="K87" s="4"/>
      <c r="L87" s="4"/>
      <c r="M87" s="4"/>
      <c r="N87" s="166"/>
      <c r="O87" s="185" t="s">
        <v>414</v>
      </c>
      <c r="P87" s="171">
        <v>0</v>
      </c>
      <c r="Q87" s="124">
        <v>7</v>
      </c>
      <c r="R87" s="117">
        <f>IF(Q87&lt;P87,Q87,P87)</f>
        <v>0</v>
      </c>
    </row>
    <row r="88" spans="1:18" ht="39.75" customHeight="1">
      <c r="A88" s="50">
        <f>A87+1</f>
        <v>78</v>
      </c>
      <c r="B88" s="154" t="s">
        <v>202</v>
      </c>
      <c r="C88" s="9" t="s">
        <v>269</v>
      </c>
      <c r="D88" s="2">
        <v>212.2506</v>
      </c>
      <c r="E88" s="2">
        <v>2</v>
      </c>
      <c r="F88" s="2">
        <v>6</v>
      </c>
      <c r="G88" s="2">
        <v>4</v>
      </c>
      <c r="H88" s="3">
        <f>SUM(I88:L88)</f>
        <v>31</v>
      </c>
      <c r="I88" s="2">
        <v>6</v>
      </c>
      <c r="J88" s="2">
        <v>5</v>
      </c>
      <c r="K88" s="2">
        <v>10</v>
      </c>
      <c r="L88" s="2">
        <v>10</v>
      </c>
      <c r="M88" s="2">
        <v>0</v>
      </c>
      <c r="N88" s="167">
        <v>2</v>
      </c>
      <c r="O88" s="174">
        <v>31</v>
      </c>
      <c r="P88" s="172">
        <f>ROUNDDOWN((O88*0.05),0)</f>
        <v>1</v>
      </c>
      <c r="Q88" s="111">
        <v>0</v>
      </c>
      <c r="R88" s="114">
        <f>IF(Q88&lt;P88,Q88,P88)</f>
        <v>0</v>
      </c>
    </row>
    <row r="89" spans="1:18" ht="39.75" customHeight="1">
      <c r="A89" s="50">
        <f>A88+1</f>
        <v>79</v>
      </c>
      <c r="B89" s="155" t="s">
        <v>352</v>
      </c>
      <c r="C89" s="11" t="s">
        <v>313</v>
      </c>
      <c r="D89" s="2">
        <v>656.354</v>
      </c>
      <c r="E89" s="2">
        <v>2</v>
      </c>
      <c r="F89" s="2">
        <v>5.2</v>
      </c>
      <c r="G89" s="2">
        <v>4</v>
      </c>
      <c r="H89" s="3">
        <v>40</v>
      </c>
      <c r="I89" s="2">
        <v>15</v>
      </c>
      <c r="J89" s="2">
        <v>7</v>
      </c>
      <c r="K89" s="2">
        <v>9</v>
      </c>
      <c r="L89" s="2">
        <v>9</v>
      </c>
      <c r="M89" s="2">
        <v>0</v>
      </c>
      <c r="N89" s="167">
        <v>5</v>
      </c>
      <c r="O89" s="174">
        <v>40</v>
      </c>
      <c r="P89" s="172">
        <f>ROUNDDOWN((O89*0.05),0)</f>
        <v>2</v>
      </c>
      <c r="Q89" s="111">
        <v>0</v>
      </c>
      <c r="R89" s="114">
        <f>IF(Q89&lt;P89,Q89,P89)</f>
        <v>0</v>
      </c>
    </row>
    <row r="90" spans="1:18" ht="39.75" customHeight="1">
      <c r="A90" s="50">
        <f>A89+1</f>
        <v>80</v>
      </c>
      <c r="B90" s="155" t="s">
        <v>398</v>
      </c>
      <c r="C90" s="11" t="s">
        <v>268</v>
      </c>
      <c r="D90" s="2">
        <v>160.95</v>
      </c>
      <c r="E90" s="2">
        <v>2</v>
      </c>
      <c r="F90" s="2">
        <v>6.1</v>
      </c>
      <c r="G90" s="2">
        <v>4</v>
      </c>
      <c r="H90" s="3">
        <f>SUM(I90:L90)</f>
        <v>40</v>
      </c>
      <c r="I90" s="2">
        <v>14</v>
      </c>
      <c r="J90" s="2">
        <v>8</v>
      </c>
      <c r="K90" s="2">
        <v>9</v>
      </c>
      <c r="L90" s="2">
        <v>9</v>
      </c>
      <c r="M90" s="2">
        <v>0</v>
      </c>
      <c r="N90" s="167">
        <v>5</v>
      </c>
      <c r="O90" s="174">
        <v>40</v>
      </c>
      <c r="P90" s="172">
        <f>ROUNDDOWN((O90*0.05),0)</f>
        <v>2</v>
      </c>
      <c r="Q90" s="111">
        <v>0</v>
      </c>
      <c r="R90" s="114">
        <f>IF(Q90&lt;P90,Q90,P90)</f>
        <v>0</v>
      </c>
    </row>
    <row r="91" spans="1:18" ht="39.75" customHeight="1">
      <c r="A91" s="149">
        <f>A90+1</f>
        <v>81</v>
      </c>
      <c r="B91" s="189" t="s">
        <v>266</v>
      </c>
      <c r="C91" s="12" t="s">
        <v>267</v>
      </c>
      <c r="D91" s="10">
        <v>798.6244</v>
      </c>
      <c r="E91" s="10">
        <v>3</v>
      </c>
      <c r="F91" s="10">
        <v>7.5</v>
      </c>
      <c r="G91" s="10">
        <v>3</v>
      </c>
      <c r="H91" s="10">
        <f>SUM(I91:L91)</f>
        <v>33</v>
      </c>
      <c r="I91" s="10">
        <v>5</v>
      </c>
      <c r="J91" s="10">
        <v>10</v>
      </c>
      <c r="K91" s="10">
        <v>9</v>
      </c>
      <c r="L91" s="10">
        <v>9</v>
      </c>
      <c r="M91" s="10">
        <v>0</v>
      </c>
      <c r="N91" s="164">
        <v>0</v>
      </c>
      <c r="O91" s="174">
        <v>33</v>
      </c>
      <c r="P91" s="169">
        <f>ROUNDDOWN((O91*0.05),0)</f>
        <v>1</v>
      </c>
      <c r="Q91" s="113" t="s">
        <v>414</v>
      </c>
      <c r="R91" s="109">
        <f>P91</f>
        <v>1</v>
      </c>
    </row>
    <row r="92" spans="1:18" ht="39.75" customHeight="1" thickBot="1">
      <c r="A92" s="49">
        <f>A91+1</f>
        <v>82</v>
      </c>
      <c r="B92" s="159" t="s">
        <v>247</v>
      </c>
      <c r="C92" s="20" t="s">
        <v>265</v>
      </c>
      <c r="D92" s="17">
        <v>370</v>
      </c>
      <c r="E92" s="17">
        <v>3</v>
      </c>
      <c r="F92" s="17">
        <v>9.28</v>
      </c>
      <c r="G92" s="17">
        <v>3</v>
      </c>
      <c r="H92" s="17">
        <f>SUM(I92:L92)</f>
        <v>34</v>
      </c>
      <c r="I92" s="17">
        <v>7</v>
      </c>
      <c r="J92" s="17">
        <v>13</v>
      </c>
      <c r="K92" s="17">
        <v>7</v>
      </c>
      <c r="L92" s="17">
        <v>7</v>
      </c>
      <c r="M92" s="17">
        <v>0</v>
      </c>
      <c r="N92" s="165">
        <v>0</v>
      </c>
      <c r="O92" s="186">
        <v>34</v>
      </c>
      <c r="P92" s="170">
        <v>0</v>
      </c>
      <c r="Q92" s="119" t="s">
        <v>414</v>
      </c>
      <c r="R92" s="110" t="s">
        <v>414</v>
      </c>
    </row>
    <row r="93" spans="1:18" ht="39.75" customHeight="1" thickBot="1" thickTop="1">
      <c r="A93" s="27"/>
      <c r="B93" s="62" t="s">
        <v>253</v>
      </c>
      <c r="C93" s="7"/>
      <c r="D93" s="6">
        <f aca="true" t="shared" si="17" ref="D93:I93">SUM(D94:D106)</f>
        <v>3486.8360000000002</v>
      </c>
      <c r="E93" s="6">
        <f t="shared" si="17"/>
        <v>21</v>
      </c>
      <c r="F93" s="6">
        <f t="shared" si="17"/>
        <v>84</v>
      </c>
      <c r="G93" s="6">
        <f t="shared" si="17"/>
        <v>49</v>
      </c>
      <c r="H93" s="6">
        <f t="shared" si="17"/>
        <v>861</v>
      </c>
      <c r="I93" s="6">
        <f t="shared" si="17"/>
        <v>188</v>
      </c>
      <c r="J93" s="6">
        <f>SUM(J94:J106)</f>
        <v>127</v>
      </c>
      <c r="K93" s="6">
        <f aca="true" t="shared" si="18" ref="K93:R93">SUM(K94:K106)</f>
        <v>272</v>
      </c>
      <c r="L93" s="6">
        <f t="shared" si="18"/>
        <v>272</v>
      </c>
      <c r="M93" s="6">
        <f t="shared" si="18"/>
        <v>2</v>
      </c>
      <c r="N93" s="181">
        <f t="shared" si="18"/>
        <v>16</v>
      </c>
      <c r="O93" s="187">
        <f t="shared" si="18"/>
        <v>861</v>
      </c>
      <c r="P93" s="183">
        <f t="shared" si="18"/>
        <v>39</v>
      </c>
      <c r="Q93" s="128">
        <f t="shared" si="18"/>
        <v>65</v>
      </c>
      <c r="R93" s="131">
        <f t="shared" si="18"/>
        <v>34</v>
      </c>
    </row>
    <row r="94" spans="1:18" ht="39.75" customHeight="1" thickTop="1">
      <c r="A94" s="48">
        <v>83</v>
      </c>
      <c r="B94" s="153" t="s">
        <v>295</v>
      </c>
      <c r="C94" s="11">
        <v>43736</v>
      </c>
      <c r="D94" s="4">
        <v>338.165</v>
      </c>
      <c r="E94" s="4">
        <v>1</v>
      </c>
      <c r="F94" s="4">
        <v>27.5</v>
      </c>
      <c r="G94" s="4">
        <v>1</v>
      </c>
      <c r="H94" s="5">
        <f>SUM(I94:M94)</f>
        <v>6</v>
      </c>
      <c r="I94" s="4">
        <v>3</v>
      </c>
      <c r="J94" s="4">
        <v>2</v>
      </c>
      <c r="K94" s="4">
        <v>0</v>
      </c>
      <c r="L94" s="4">
        <v>0</v>
      </c>
      <c r="M94" s="4">
        <v>1</v>
      </c>
      <c r="N94" s="166">
        <v>2</v>
      </c>
      <c r="O94" s="185">
        <v>6</v>
      </c>
      <c r="P94" s="171">
        <f aca="true" t="shared" si="19" ref="P94:P106">ROUNDDOWN((O94*0.05),0)</f>
        <v>0</v>
      </c>
      <c r="Q94" s="124">
        <v>4</v>
      </c>
      <c r="R94" s="117">
        <f aca="true" t="shared" si="20" ref="R94:R105">IF(Q94&lt;P94,Q94,P94)</f>
        <v>0</v>
      </c>
    </row>
    <row r="95" spans="1:18" ht="39.75" customHeight="1">
      <c r="A95" s="50">
        <f aca="true" t="shared" si="21" ref="A95:A106">A94+1</f>
        <v>84</v>
      </c>
      <c r="B95" s="155" t="s">
        <v>296</v>
      </c>
      <c r="C95" s="11">
        <v>43729</v>
      </c>
      <c r="D95" s="2">
        <v>622.984</v>
      </c>
      <c r="E95" s="2">
        <v>1</v>
      </c>
      <c r="F95" s="2">
        <v>2.5</v>
      </c>
      <c r="G95" s="2">
        <v>1</v>
      </c>
      <c r="H95" s="3">
        <f>SUM(I95:M95)</f>
        <v>5</v>
      </c>
      <c r="I95" s="2">
        <v>2</v>
      </c>
      <c r="J95" s="2">
        <v>0</v>
      </c>
      <c r="K95" s="2">
        <v>1</v>
      </c>
      <c r="L95" s="2">
        <v>1</v>
      </c>
      <c r="M95" s="2">
        <v>1</v>
      </c>
      <c r="N95" s="167">
        <v>1</v>
      </c>
      <c r="O95" s="174">
        <v>5</v>
      </c>
      <c r="P95" s="172">
        <f t="shared" si="19"/>
        <v>0</v>
      </c>
      <c r="Q95" s="111">
        <v>6</v>
      </c>
      <c r="R95" s="114">
        <f t="shared" si="20"/>
        <v>0</v>
      </c>
    </row>
    <row r="96" spans="1:18" ht="39.75" customHeight="1">
      <c r="A96" s="50">
        <f t="shared" si="21"/>
        <v>85</v>
      </c>
      <c r="B96" s="155" t="s">
        <v>333</v>
      </c>
      <c r="C96" s="13">
        <v>43692</v>
      </c>
      <c r="D96" s="2">
        <v>37</v>
      </c>
      <c r="E96" s="2">
        <v>1</v>
      </c>
      <c r="F96" s="2">
        <v>0.9</v>
      </c>
      <c r="G96" s="2">
        <v>0</v>
      </c>
      <c r="H96" s="2">
        <f>SUM(I96:M96)</f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67">
        <v>0</v>
      </c>
      <c r="O96" s="174">
        <v>0</v>
      </c>
      <c r="P96" s="172">
        <f t="shared" si="19"/>
        <v>0</v>
      </c>
      <c r="Q96" s="111">
        <v>0</v>
      </c>
      <c r="R96" s="114">
        <f t="shared" si="20"/>
        <v>0</v>
      </c>
    </row>
    <row r="97" spans="1:18" ht="39.75" customHeight="1">
      <c r="A97" s="50">
        <f t="shared" si="21"/>
        <v>86</v>
      </c>
      <c r="B97" s="155" t="s">
        <v>380</v>
      </c>
      <c r="C97" s="11">
        <v>43733</v>
      </c>
      <c r="D97" s="2">
        <v>175.227</v>
      </c>
      <c r="E97" s="2">
        <v>2</v>
      </c>
      <c r="F97" s="2">
        <v>5.5</v>
      </c>
      <c r="G97" s="2">
        <v>11</v>
      </c>
      <c r="H97" s="3">
        <f>SUM(I97:L97)</f>
        <v>228</v>
      </c>
      <c r="I97" s="2">
        <v>50</v>
      </c>
      <c r="J97" s="2">
        <v>16</v>
      </c>
      <c r="K97" s="2">
        <v>81</v>
      </c>
      <c r="L97" s="2">
        <v>81</v>
      </c>
      <c r="M97" s="2">
        <v>0</v>
      </c>
      <c r="N97" s="167">
        <v>0</v>
      </c>
      <c r="O97" s="174">
        <v>228</v>
      </c>
      <c r="P97" s="172">
        <f t="shared" si="19"/>
        <v>11</v>
      </c>
      <c r="Q97" s="111">
        <v>6</v>
      </c>
      <c r="R97" s="114">
        <f t="shared" si="20"/>
        <v>6</v>
      </c>
    </row>
    <row r="98" spans="1:18" ht="39.75" customHeight="1">
      <c r="A98" s="50">
        <f t="shared" si="21"/>
        <v>87</v>
      </c>
      <c r="B98" s="155" t="s">
        <v>214</v>
      </c>
      <c r="C98" s="12" t="s">
        <v>351</v>
      </c>
      <c r="D98" s="2">
        <v>225.0354</v>
      </c>
      <c r="E98" s="2">
        <v>2</v>
      </c>
      <c r="F98" s="2">
        <v>5</v>
      </c>
      <c r="G98" s="2">
        <v>7</v>
      </c>
      <c r="H98" s="2">
        <f>SUM(I98:L98)</f>
        <v>151</v>
      </c>
      <c r="I98" s="2">
        <v>21</v>
      </c>
      <c r="J98" s="2">
        <v>14</v>
      </c>
      <c r="K98" s="2">
        <v>58</v>
      </c>
      <c r="L98" s="2">
        <v>58</v>
      </c>
      <c r="M98" s="2">
        <v>0</v>
      </c>
      <c r="N98" s="167">
        <v>0</v>
      </c>
      <c r="O98" s="174">
        <v>151</v>
      </c>
      <c r="P98" s="172">
        <f t="shared" si="19"/>
        <v>7</v>
      </c>
      <c r="Q98" s="111">
        <v>9</v>
      </c>
      <c r="R98" s="114">
        <f t="shared" si="20"/>
        <v>7</v>
      </c>
    </row>
    <row r="99" spans="1:18" ht="39.75" customHeight="1">
      <c r="A99" s="50">
        <f t="shared" si="21"/>
        <v>88</v>
      </c>
      <c r="B99" s="155" t="s">
        <v>332</v>
      </c>
      <c r="C99" s="47" t="s">
        <v>349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167"/>
      <c r="O99" s="174" t="s">
        <v>414</v>
      </c>
      <c r="P99" s="172" t="s">
        <v>414</v>
      </c>
      <c r="Q99" s="111" t="s">
        <v>414</v>
      </c>
      <c r="R99" s="114" t="str">
        <f t="shared" si="20"/>
        <v>–</v>
      </c>
    </row>
    <row r="100" spans="1:18" ht="39.75" customHeight="1">
      <c r="A100" s="50">
        <f t="shared" si="21"/>
        <v>89</v>
      </c>
      <c r="B100" s="155" t="s">
        <v>334</v>
      </c>
      <c r="C100" s="12" t="s">
        <v>279</v>
      </c>
      <c r="D100" s="2">
        <v>139.5626</v>
      </c>
      <c r="E100" s="2">
        <v>2</v>
      </c>
      <c r="F100" s="2">
        <v>5.9</v>
      </c>
      <c r="G100" s="2">
        <v>4</v>
      </c>
      <c r="H100" s="3">
        <f>SUM(I100:L100)</f>
        <v>100</v>
      </c>
      <c r="I100" s="2">
        <v>30</v>
      </c>
      <c r="J100" s="2">
        <v>20</v>
      </c>
      <c r="K100" s="2">
        <v>25</v>
      </c>
      <c r="L100" s="2">
        <v>25</v>
      </c>
      <c r="M100" s="2">
        <v>0</v>
      </c>
      <c r="N100" s="167">
        <v>0</v>
      </c>
      <c r="O100" s="174">
        <v>100</v>
      </c>
      <c r="P100" s="172">
        <f>ROUNDDOWN((O100*0.05),0)</f>
        <v>5</v>
      </c>
      <c r="Q100" s="111">
        <v>12</v>
      </c>
      <c r="R100" s="114">
        <f t="shared" si="20"/>
        <v>5</v>
      </c>
    </row>
    <row r="101" spans="1:18" ht="39.75" customHeight="1">
      <c r="A101" s="50">
        <f t="shared" si="21"/>
        <v>90</v>
      </c>
      <c r="B101" s="161" t="s">
        <v>404</v>
      </c>
      <c r="C101" s="12" t="s">
        <v>279</v>
      </c>
      <c r="D101" s="2">
        <v>343.0922</v>
      </c>
      <c r="E101" s="2">
        <v>3</v>
      </c>
      <c r="F101" s="2">
        <v>11.2</v>
      </c>
      <c r="G101" s="2">
        <v>3</v>
      </c>
      <c r="H101" s="2">
        <f>SUM(I101:L101)</f>
        <v>93</v>
      </c>
      <c r="I101" s="2">
        <v>22</v>
      </c>
      <c r="J101" s="2">
        <v>19</v>
      </c>
      <c r="K101" s="2">
        <v>26</v>
      </c>
      <c r="L101" s="2">
        <v>26</v>
      </c>
      <c r="M101" s="2">
        <v>0</v>
      </c>
      <c r="N101" s="167">
        <v>0</v>
      </c>
      <c r="O101" s="174">
        <v>93</v>
      </c>
      <c r="P101" s="172">
        <f>ROUNDDOWN((O101*0.05),0)</f>
        <v>4</v>
      </c>
      <c r="Q101" s="111">
        <v>11</v>
      </c>
      <c r="R101" s="114">
        <f t="shared" si="20"/>
        <v>4</v>
      </c>
    </row>
    <row r="102" spans="1:18" ht="39.75" customHeight="1">
      <c r="A102" s="50">
        <f t="shared" si="21"/>
        <v>91</v>
      </c>
      <c r="B102" s="155" t="s">
        <v>399</v>
      </c>
      <c r="C102" s="13" t="s">
        <v>335</v>
      </c>
      <c r="D102" s="2">
        <v>296.717</v>
      </c>
      <c r="E102" s="2">
        <v>1</v>
      </c>
      <c r="F102" s="2">
        <v>4.9</v>
      </c>
      <c r="G102" s="2">
        <v>1</v>
      </c>
      <c r="H102" s="3">
        <f>SUM(I102:L102)</f>
        <v>16</v>
      </c>
      <c r="I102" s="2">
        <v>0</v>
      </c>
      <c r="J102" s="2">
        <v>4</v>
      </c>
      <c r="K102" s="2">
        <v>6</v>
      </c>
      <c r="L102" s="2">
        <v>6</v>
      </c>
      <c r="M102" s="2">
        <v>0</v>
      </c>
      <c r="N102" s="167">
        <v>3</v>
      </c>
      <c r="O102" s="174">
        <v>16</v>
      </c>
      <c r="P102" s="172">
        <f t="shared" si="19"/>
        <v>0</v>
      </c>
      <c r="Q102" s="111">
        <v>4</v>
      </c>
      <c r="R102" s="114">
        <f t="shared" si="20"/>
        <v>0</v>
      </c>
    </row>
    <row r="103" spans="1:18" ht="39.75" customHeight="1">
      <c r="A103" s="50">
        <f t="shared" si="21"/>
        <v>92</v>
      </c>
      <c r="B103" s="154" t="s">
        <v>413</v>
      </c>
      <c r="C103" s="60" t="s">
        <v>350</v>
      </c>
      <c r="D103" s="2">
        <v>165.121</v>
      </c>
      <c r="E103" s="2">
        <v>1</v>
      </c>
      <c r="F103" s="2">
        <v>2.6</v>
      </c>
      <c r="G103" s="2">
        <v>2</v>
      </c>
      <c r="H103" s="2">
        <v>25</v>
      </c>
      <c r="I103" s="2">
        <v>6</v>
      </c>
      <c r="J103" s="2">
        <v>5</v>
      </c>
      <c r="K103" s="2">
        <v>7</v>
      </c>
      <c r="L103" s="2">
        <v>7</v>
      </c>
      <c r="M103" s="2">
        <v>0</v>
      </c>
      <c r="N103" s="167">
        <v>0</v>
      </c>
      <c r="O103" s="174">
        <v>25</v>
      </c>
      <c r="P103" s="172">
        <f t="shared" si="19"/>
        <v>1</v>
      </c>
      <c r="Q103" s="111">
        <v>1</v>
      </c>
      <c r="R103" s="114">
        <f t="shared" si="20"/>
        <v>1</v>
      </c>
    </row>
    <row r="104" spans="1:18" ht="39.75" customHeight="1">
      <c r="A104" s="50">
        <f t="shared" si="21"/>
        <v>93</v>
      </c>
      <c r="B104" s="155" t="s">
        <v>411</v>
      </c>
      <c r="C104" s="47" t="s">
        <v>349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67"/>
      <c r="O104" s="174" t="s">
        <v>414</v>
      </c>
      <c r="P104" s="172" t="s">
        <v>414</v>
      </c>
      <c r="Q104" s="111" t="s">
        <v>414</v>
      </c>
      <c r="R104" s="114" t="str">
        <f t="shared" si="20"/>
        <v>–</v>
      </c>
    </row>
    <row r="105" spans="1:18" ht="39.75" customHeight="1">
      <c r="A105" s="50">
        <f t="shared" si="21"/>
        <v>94</v>
      </c>
      <c r="B105" s="155" t="s">
        <v>412</v>
      </c>
      <c r="C105" s="12" t="s">
        <v>278</v>
      </c>
      <c r="D105" s="2">
        <v>257.0065</v>
      </c>
      <c r="E105" s="2">
        <v>2</v>
      </c>
      <c r="F105" s="2">
        <v>4.4</v>
      </c>
      <c r="G105" s="2">
        <v>4</v>
      </c>
      <c r="H105" s="3">
        <v>104</v>
      </c>
      <c r="I105" s="2">
        <v>23</v>
      </c>
      <c r="J105" s="2">
        <v>25</v>
      </c>
      <c r="K105" s="2">
        <v>28</v>
      </c>
      <c r="L105" s="2">
        <v>28</v>
      </c>
      <c r="M105" s="2">
        <v>0</v>
      </c>
      <c r="N105" s="167">
        <v>0</v>
      </c>
      <c r="O105" s="174">
        <v>104</v>
      </c>
      <c r="P105" s="172">
        <f>ROUNDDOWN((O105*0.05),0)</f>
        <v>5</v>
      </c>
      <c r="Q105" s="111">
        <v>12</v>
      </c>
      <c r="R105" s="114">
        <f t="shared" si="20"/>
        <v>5</v>
      </c>
    </row>
    <row r="106" spans="1:18" ht="39.75" customHeight="1" thickBot="1">
      <c r="A106" s="49">
        <f t="shared" si="21"/>
        <v>95</v>
      </c>
      <c r="B106" s="188" t="s">
        <v>347</v>
      </c>
      <c r="C106" s="20" t="s">
        <v>272</v>
      </c>
      <c r="D106" s="17">
        <v>886.9253</v>
      </c>
      <c r="E106" s="17">
        <v>5</v>
      </c>
      <c r="F106" s="17">
        <v>13.6</v>
      </c>
      <c r="G106" s="17">
        <v>15</v>
      </c>
      <c r="H106" s="17">
        <v>133</v>
      </c>
      <c r="I106" s="17">
        <v>31</v>
      </c>
      <c r="J106" s="17">
        <v>22</v>
      </c>
      <c r="K106" s="17">
        <v>40</v>
      </c>
      <c r="L106" s="17">
        <v>40</v>
      </c>
      <c r="M106" s="17">
        <v>0</v>
      </c>
      <c r="N106" s="165">
        <v>10</v>
      </c>
      <c r="O106" s="186">
        <v>133</v>
      </c>
      <c r="P106" s="170">
        <f t="shared" si="19"/>
        <v>6</v>
      </c>
      <c r="Q106" s="122" t="s">
        <v>414</v>
      </c>
      <c r="R106" s="110">
        <f>P106</f>
        <v>6</v>
      </c>
    </row>
    <row r="107" spans="1:18" ht="39.75" customHeight="1" thickBot="1" thickTop="1">
      <c r="A107" s="27"/>
      <c r="B107" s="62" t="s">
        <v>255</v>
      </c>
      <c r="C107" s="7"/>
      <c r="D107" s="6">
        <f>SUM(D108:D109)</f>
        <v>1802</v>
      </c>
      <c r="E107" s="6">
        <f>SUM(E108:E109)</f>
        <v>4</v>
      </c>
      <c r="F107" s="6">
        <f aca="true" t="shared" si="22" ref="F107:O107">SUM(F108,F109)</f>
        <v>11</v>
      </c>
      <c r="G107" s="6">
        <f t="shared" si="22"/>
        <v>12</v>
      </c>
      <c r="H107" s="6">
        <f t="shared" si="22"/>
        <v>101</v>
      </c>
      <c r="I107" s="6">
        <f t="shared" si="22"/>
        <v>21</v>
      </c>
      <c r="J107" s="6">
        <f t="shared" si="22"/>
        <v>20</v>
      </c>
      <c r="K107" s="6">
        <f t="shared" si="22"/>
        <v>30</v>
      </c>
      <c r="L107" s="6">
        <f t="shared" si="22"/>
        <v>30</v>
      </c>
      <c r="M107" s="6">
        <f t="shared" si="22"/>
        <v>0</v>
      </c>
      <c r="N107" s="181">
        <f t="shared" si="22"/>
        <v>7</v>
      </c>
      <c r="O107" s="187">
        <f t="shared" si="22"/>
        <v>101</v>
      </c>
      <c r="P107" s="183">
        <f>SUM(P108:P109)</f>
        <v>4</v>
      </c>
      <c r="Q107" s="128">
        <f>SUM(Q108:Q109)</f>
        <v>11</v>
      </c>
      <c r="R107" s="131">
        <f>SUM(R108:R109)</f>
        <v>4</v>
      </c>
    </row>
    <row r="108" spans="1:18" ht="39.75" customHeight="1" thickTop="1">
      <c r="A108" s="48">
        <v>96</v>
      </c>
      <c r="B108" s="153" t="s">
        <v>400</v>
      </c>
      <c r="C108" s="11">
        <v>43734</v>
      </c>
      <c r="D108" s="4">
        <v>1679</v>
      </c>
      <c r="E108" s="4">
        <v>1</v>
      </c>
      <c r="F108" s="4">
        <v>2.5</v>
      </c>
      <c r="G108" s="4">
        <v>1</v>
      </c>
      <c r="H108" s="5">
        <v>7</v>
      </c>
      <c r="I108" s="4">
        <v>3</v>
      </c>
      <c r="J108" s="4">
        <v>2</v>
      </c>
      <c r="K108" s="4">
        <v>1</v>
      </c>
      <c r="L108" s="4">
        <v>1</v>
      </c>
      <c r="M108" s="4">
        <v>0</v>
      </c>
      <c r="N108" s="166">
        <v>2</v>
      </c>
      <c r="O108" s="185">
        <v>7</v>
      </c>
      <c r="P108" s="171">
        <f>ROUNDDOWN((O108*0.05),0)</f>
        <v>0</v>
      </c>
      <c r="Q108" s="124">
        <v>11</v>
      </c>
      <c r="R108" s="117">
        <f>IF(Q108&lt;P108,Q108,P108)</f>
        <v>0</v>
      </c>
    </row>
    <row r="109" spans="1:18" ht="39.75" customHeight="1" thickBot="1">
      <c r="A109" s="49">
        <f>A108+1</f>
        <v>97</v>
      </c>
      <c r="B109" s="188" t="s">
        <v>263</v>
      </c>
      <c r="C109" s="15" t="s">
        <v>289</v>
      </c>
      <c r="D109" s="21">
        <v>123</v>
      </c>
      <c r="E109" s="17">
        <v>3</v>
      </c>
      <c r="F109" s="17">
        <v>8.5</v>
      </c>
      <c r="G109" s="17">
        <v>11</v>
      </c>
      <c r="H109" s="17">
        <f>SUM(I109:L109)</f>
        <v>94</v>
      </c>
      <c r="I109" s="17">
        <v>18</v>
      </c>
      <c r="J109" s="17">
        <v>18</v>
      </c>
      <c r="K109" s="17">
        <v>29</v>
      </c>
      <c r="L109" s="17">
        <v>29</v>
      </c>
      <c r="M109" s="17">
        <v>0</v>
      </c>
      <c r="N109" s="165">
        <v>5</v>
      </c>
      <c r="O109" s="186">
        <v>94</v>
      </c>
      <c r="P109" s="170">
        <f>ROUNDDOWN((O109*0.05),0)</f>
        <v>4</v>
      </c>
      <c r="Q109" s="122" t="s">
        <v>414</v>
      </c>
      <c r="R109" s="110">
        <f>P109</f>
        <v>4</v>
      </c>
    </row>
    <row r="110" spans="1:18" ht="39.75" customHeight="1" thickBot="1" thickTop="1">
      <c r="A110" s="27"/>
      <c r="B110" s="62" t="s">
        <v>254</v>
      </c>
      <c r="C110" s="7"/>
      <c r="D110" s="6">
        <f>SUM(D111:D113)</f>
        <v>2845.2654</v>
      </c>
      <c r="E110" s="6">
        <f aca="true" t="shared" si="23" ref="E110:O110">SUM(E111:E113)</f>
        <v>6</v>
      </c>
      <c r="F110" s="6">
        <f t="shared" si="23"/>
        <v>7.75</v>
      </c>
      <c r="G110" s="6">
        <f t="shared" si="23"/>
        <v>8</v>
      </c>
      <c r="H110" s="6">
        <f t="shared" si="23"/>
        <v>117</v>
      </c>
      <c r="I110" s="6">
        <f t="shared" si="23"/>
        <v>20</v>
      </c>
      <c r="J110" s="6">
        <f t="shared" si="23"/>
        <v>39</v>
      </c>
      <c r="K110" s="6">
        <f t="shared" si="23"/>
        <v>29</v>
      </c>
      <c r="L110" s="6">
        <f t="shared" si="23"/>
        <v>29</v>
      </c>
      <c r="M110" s="6">
        <f t="shared" si="23"/>
        <v>0</v>
      </c>
      <c r="N110" s="181">
        <f t="shared" si="23"/>
        <v>4</v>
      </c>
      <c r="O110" s="209">
        <f t="shared" si="23"/>
        <v>117</v>
      </c>
      <c r="P110" s="183">
        <f>SUM(P111:P113)</f>
        <v>5</v>
      </c>
      <c r="Q110" s="128">
        <f>SUM(Q111:Q113)</f>
        <v>12</v>
      </c>
      <c r="R110" s="131">
        <f>SUM(R111:R113)</f>
        <v>4</v>
      </c>
    </row>
    <row r="111" spans="1:18" ht="39.75" customHeight="1" thickTop="1">
      <c r="A111" s="48">
        <v>98</v>
      </c>
      <c r="B111" s="153" t="s">
        <v>292</v>
      </c>
      <c r="C111" s="9" t="s">
        <v>293</v>
      </c>
      <c r="D111" s="4">
        <v>2316</v>
      </c>
      <c r="E111" s="4">
        <v>4</v>
      </c>
      <c r="F111" s="4">
        <v>2.7</v>
      </c>
      <c r="G111" s="4">
        <v>4</v>
      </c>
      <c r="H111" s="4">
        <v>85</v>
      </c>
      <c r="I111" s="4">
        <v>8</v>
      </c>
      <c r="J111" s="4">
        <v>35</v>
      </c>
      <c r="K111" s="4">
        <v>21</v>
      </c>
      <c r="L111" s="4">
        <v>21</v>
      </c>
      <c r="M111" s="4">
        <v>0</v>
      </c>
      <c r="N111" s="166">
        <v>0</v>
      </c>
      <c r="O111" s="173">
        <v>85</v>
      </c>
      <c r="P111" s="171">
        <f>ROUNDDOWN((O111*0.05),0)</f>
        <v>4</v>
      </c>
      <c r="Q111" s="124">
        <v>12</v>
      </c>
      <c r="R111" s="117">
        <f>IF(Q111&lt;P111,Q111,P111)</f>
        <v>4</v>
      </c>
    </row>
    <row r="112" spans="1:18" ht="39.75" customHeight="1" thickBot="1">
      <c r="A112" s="50">
        <v>99</v>
      </c>
      <c r="B112" s="162" t="s">
        <v>202</v>
      </c>
      <c r="C112" s="9" t="s">
        <v>294</v>
      </c>
      <c r="D112" s="2">
        <v>529.2654</v>
      </c>
      <c r="E112" s="2">
        <v>2</v>
      </c>
      <c r="F112" s="2">
        <v>5.05</v>
      </c>
      <c r="G112" s="2">
        <v>4</v>
      </c>
      <c r="H112" s="3">
        <f>SUM(I112:L112)</f>
        <v>32</v>
      </c>
      <c r="I112" s="2">
        <v>12</v>
      </c>
      <c r="J112" s="2">
        <v>4</v>
      </c>
      <c r="K112" s="2">
        <v>8</v>
      </c>
      <c r="L112" s="2">
        <v>8</v>
      </c>
      <c r="M112" s="2">
        <v>0</v>
      </c>
      <c r="N112" s="167">
        <v>4</v>
      </c>
      <c r="O112" s="174">
        <v>32</v>
      </c>
      <c r="P112" s="172">
        <f>ROUNDDOWN((O112*0.05),0)</f>
        <v>1</v>
      </c>
      <c r="Q112" s="111">
        <v>0</v>
      </c>
      <c r="R112" s="114">
        <f>IF(Q112&lt;P112,Q112,P112)</f>
        <v>0</v>
      </c>
    </row>
    <row r="113" spans="1:18" ht="39.75" customHeight="1" thickBot="1">
      <c r="A113" s="147">
        <v>100</v>
      </c>
      <c r="B113" s="191" t="s">
        <v>370</v>
      </c>
      <c r="C113" s="70" t="s">
        <v>349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123"/>
      <c r="O113" s="208" t="s">
        <v>414</v>
      </c>
      <c r="P113" s="184" t="s">
        <v>414</v>
      </c>
      <c r="Q113" s="129" t="s">
        <v>414</v>
      </c>
      <c r="R113" s="132" t="str">
        <f>IF(Q113&lt;P113,Q113,P113)</f>
        <v>–</v>
      </c>
    </row>
    <row r="114" spans="1:18" ht="39.75" customHeight="1" thickBot="1">
      <c r="A114" s="273" t="s">
        <v>104</v>
      </c>
      <c r="B114" s="274"/>
      <c r="C114" s="311"/>
      <c r="D114" s="204">
        <f>D8+D107+D45+D93+D73+D57+D110+D86+D5</f>
        <v>38058.56894999999</v>
      </c>
      <c r="E114" s="197">
        <f>E8+E107+E45+E93+E73+E57+E110+E86+E5</f>
        <v>167</v>
      </c>
      <c r="F114" s="197">
        <f>F8+F107+F45+F93+F73+F57+F110+F86+F5</f>
        <v>518.03</v>
      </c>
      <c r="G114" s="197">
        <f>G8+G107+G45+G93+G73+G57+G110+G86</f>
        <v>375</v>
      </c>
      <c r="H114" s="197">
        <f aca="true" t="shared" si="24" ref="H114:N114">H8+H107+H45+H93+H73+H57+H110+H86+H5</f>
        <v>5980</v>
      </c>
      <c r="I114" s="197">
        <f t="shared" si="24"/>
        <v>1195</v>
      </c>
      <c r="J114" s="197">
        <f t="shared" si="24"/>
        <v>981</v>
      </c>
      <c r="K114" s="197">
        <f t="shared" si="24"/>
        <v>1896</v>
      </c>
      <c r="L114" s="197">
        <f t="shared" si="24"/>
        <v>1897</v>
      </c>
      <c r="M114" s="197">
        <f t="shared" si="24"/>
        <v>11</v>
      </c>
      <c r="N114" s="198">
        <f t="shared" si="24"/>
        <v>84</v>
      </c>
      <c r="O114" s="199">
        <f>O8+O107+O45+O93+O73+O57+O110+O86</f>
        <v>5980</v>
      </c>
      <c r="P114" s="200">
        <f>P8+P107+P45+P93+P73+P57+P110+P86</f>
        <v>263</v>
      </c>
      <c r="Q114" s="201">
        <f>Q8+Q107+Q45+Q93+Q73+Q57+Q110+Q86</f>
        <v>302</v>
      </c>
      <c r="R114" s="199">
        <f>R8+R107+R45+R93+R73+R57+R110+R86</f>
        <v>182</v>
      </c>
    </row>
  </sheetData>
  <sheetProtection password="C7A9" sheet="1" formatCells="0" formatColumns="0" formatRows="0" insertColumns="0" insertRows="0" insertHyperlinks="0" deleteColumns="0" deleteRows="0" sort="0" autoFilter="0" pivotTables="0"/>
  <mergeCells count="20">
    <mergeCell ref="A2:R2"/>
    <mergeCell ref="A1:R1"/>
    <mergeCell ref="A114:C114"/>
    <mergeCell ref="A3:A4"/>
    <mergeCell ref="B3:B4"/>
    <mergeCell ref="C3:C4"/>
    <mergeCell ref="D3:D4"/>
    <mergeCell ref="E3:E4"/>
    <mergeCell ref="F3:F4"/>
    <mergeCell ref="H3:H4"/>
    <mergeCell ref="I3:I4"/>
    <mergeCell ref="G3:G4"/>
    <mergeCell ref="R3:R4"/>
    <mergeCell ref="M3:M4"/>
    <mergeCell ref="N3:N4"/>
    <mergeCell ref="O3:O4"/>
    <mergeCell ref="P3:P4"/>
    <mergeCell ref="J3:J4"/>
    <mergeCell ref="K3:L3"/>
    <mergeCell ref="Q3:Q4"/>
  </mergeCells>
  <printOptions/>
  <pageMargins left="0.25" right="0.25" top="0.75" bottom="0.75" header="0.3" footer="0.3"/>
  <pageSetup blackAndWhite="1"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showGridLines="0" tabSelected="1" zoomScale="85" zoomScaleNormal="85" zoomScaleSheetLayoutView="100"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5" sqref="E55"/>
    </sheetView>
  </sheetViews>
  <sheetFormatPr defaultColWidth="8.8515625" defaultRowHeight="15"/>
  <cols>
    <col min="1" max="1" width="5.7109375" style="0" customWidth="1"/>
    <col min="2" max="2" width="40.7109375" style="8" customWidth="1"/>
    <col min="3" max="3" width="25.7109375" style="8" customWidth="1"/>
    <col min="4" max="4" width="22.140625" style="0" customWidth="1"/>
    <col min="5" max="5" width="12.7109375" style="0" customWidth="1"/>
    <col min="6" max="6" width="11.7109375" style="0" customWidth="1"/>
    <col min="7" max="12" width="10.7109375" style="0" customWidth="1"/>
    <col min="13" max="14" width="11.7109375" style="0" customWidth="1"/>
    <col min="15" max="15" width="12.7109375" style="0" customWidth="1"/>
    <col min="16" max="16" width="13.7109375" style="0" customWidth="1"/>
    <col min="17" max="17" width="12.7109375" style="0" customWidth="1"/>
    <col min="18" max="18" width="14.7109375" style="8" customWidth="1"/>
    <col min="19" max="19" width="16.7109375" style="0" customWidth="1"/>
    <col min="20" max="20" width="8.8515625" style="0" customWidth="1"/>
    <col min="21" max="21" width="5.421875" style="0" customWidth="1"/>
  </cols>
  <sheetData>
    <row r="1" spans="1:19" ht="24.75" customHeight="1">
      <c r="A1" s="260" t="s">
        <v>417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</row>
    <row r="2" spans="1:19" ht="49.5" customHeight="1" thickBot="1">
      <c r="A2" s="309" t="s">
        <v>418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10"/>
      <c r="S2" s="310"/>
    </row>
    <row r="3" spans="1:19" ht="39.75" customHeight="1">
      <c r="A3" s="312" t="s">
        <v>105</v>
      </c>
      <c r="B3" s="312" t="s">
        <v>12</v>
      </c>
      <c r="C3" s="303" t="s">
        <v>257</v>
      </c>
      <c r="D3" s="312" t="s">
        <v>183</v>
      </c>
      <c r="E3" s="303" t="s">
        <v>256</v>
      </c>
      <c r="F3" s="303" t="s">
        <v>258</v>
      </c>
      <c r="G3" s="303" t="s">
        <v>260</v>
      </c>
      <c r="H3" s="320" t="s">
        <v>259</v>
      </c>
      <c r="I3" s="303" t="s">
        <v>0</v>
      </c>
      <c r="J3" s="303" t="s">
        <v>1</v>
      </c>
      <c r="K3" s="306" t="s">
        <v>6</v>
      </c>
      <c r="L3" s="306"/>
      <c r="M3" s="303" t="s">
        <v>371</v>
      </c>
      <c r="N3" s="305" t="s">
        <v>2</v>
      </c>
      <c r="O3" s="319"/>
      <c r="P3" s="303" t="s">
        <v>7</v>
      </c>
      <c r="Q3" s="305" t="s">
        <v>331</v>
      </c>
      <c r="R3" s="307" t="s">
        <v>8</v>
      </c>
      <c r="S3" s="276" t="s">
        <v>239</v>
      </c>
    </row>
    <row r="4" spans="1:19" ht="39.75" customHeight="1" thickBot="1">
      <c r="A4" s="298"/>
      <c r="B4" s="298"/>
      <c r="C4" s="294"/>
      <c r="D4" s="298"/>
      <c r="E4" s="294"/>
      <c r="F4" s="294"/>
      <c r="G4" s="294"/>
      <c r="H4" s="321"/>
      <c r="I4" s="294"/>
      <c r="J4" s="294"/>
      <c r="K4" s="89" t="s">
        <v>1</v>
      </c>
      <c r="L4" s="90" t="s">
        <v>10</v>
      </c>
      <c r="M4" s="294"/>
      <c r="N4" s="214" t="s">
        <v>0</v>
      </c>
      <c r="O4" s="214" t="s">
        <v>1</v>
      </c>
      <c r="P4" s="294"/>
      <c r="Q4" s="296"/>
      <c r="R4" s="308"/>
      <c r="S4" s="304"/>
    </row>
    <row r="5" spans="1:19" ht="39.75" customHeight="1" thickBot="1">
      <c r="A5" s="91"/>
      <c r="B5" s="92" t="s">
        <v>248</v>
      </c>
      <c r="C5" s="67"/>
      <c r="D5" s="93">
        <f aca="true" t="shared" si="0" ref="D5:S5">SUM(D6:D7)</f>
        <v>47.5</v>
      </c>
      <c r="E5" s="44">
        <f t="shared" si="0"/>
        <v>1</v>
      </c>
      <c r="F5" s="44">
        <f t="shared" si="0"/>
        <v>1.8</v>
      </c>
      <c r="G5" s="44">
        <f t="shared" si="0"/>
        <v>0</v>
      </c>
      <c r="H5" s="44">
        <f t="shared" si="0"/>
        <v>0</v>
      </c>
      <c r="I5" s="44">
        <f t="shared" si="0"/>
        <v>0</v>
      </c>
      <c r="J5" s="44">
        <f t="shared" si="0"/>
        <v>0</v>
      </c>
      <c r="K5" s="94">
        <f t="shared" si="0"/>
        <v>0</v>
      </c>
      <c r="L5" s="94">
        <f t="shared" si="0"/>
        <v>0</v>
      </c>
      <c r="M5" s="44">
        <f t="shared" si="0"/>
        <v>0</v>
      </c>
      <c r="N5" s="44">
        <f t="shared" si="0"/>
        <v>0</v>
      </c>
      <c r="O5" s="180">
        <f t="shared" si="0"/>
        <v>0</v>
      </c>
      <c r="P5" s="101">
        <f t="shared" si="0"/>
        <v>0</v>
      </c>
      <c r="Q5" s="177">
        <f t="shared" si="0"/>
        <v>0</v>
      </c>
      <c r="R5" s="125">
        <f t="shared" si="0"/>
        <v>0</v>
      </c>
      <c r="S5" s="102">
        <f t="shared" si="0"/>
        <v>0</v>
      </c>
    </row>
    <row r="6" spans="1:19" ht="39.75" customHeight="1">
      <c r="A6" s="48">
        <v>1</v>
      </c>
      <c r="B6" s="153" t="s">
        <v>290</v>
      </c>
      <c r="C6" s="15">
        <v>44093</v>
      </c>
      <c r="D6" s="212">
        <v>47.5</v>
      </c>
      <c r="E6" s="212">
        <v>1</v>
      </c>
      <c r="F6" s="212">
        <v>1.8</v>
      </c>
      <c r="G6" s="212">
        <v>0</v>
      </c>
      <c r="H6" s="215">
        <f>SUM(I6:O6)</f>
        <v>0</v>
      </c>
      <c r="I6" s="212">
        <v>0</v>
      </c>
      <c r="J6" s="212">
        <v>0</v>
      </c>
      <c r="K6" s="212">
        <v>0</v>
      </c>
      <c r="L6" s="212">
        <v>0</v>
      </c>
      <c r="M6" s="212">
        <v>0</v>
      </c>
      <c r="N6" s="166">
        <v>0</v>
      </c>
      <c r="O6" s="166">
        <v>0</v>
      </c>
      <c r="P6" s="185">
        <v>0</v>
      </c>
      <c r="Q6" s="171">
        <f>ROUND((P6*0.05),0)</f>
        <v>0</v>
      </c>
      <c r="R6" s="124">
        <v>0</v>
      </c>
      <c r="S6" s="117">
        <f>IF(R6&lt;Q6,R6,Q6)</f>
        <v>0</v>
      </c>
    </row>
    <row r="7" spans="1:19" ht="39.75" customHeight="1" thickBot="1">
      <c r="A7" s="49">
        <v>2</v>
      </c>
      <c r="B7" s="190" t="s">
        <v>357</v>
      </c>
      <c r="C7" s="47" t="s">
        <v>349</v>
      </c>
      <c r="D7" s="224"/>
      <c r="E7" s="224"/>
      <c r="F7" s="224"/>
      <c r="G7" s="224"/>
      <c r="H7" s="225"/>
      <c r="I7" s="224"/>
      <c r="J7" s="224"/>
      <c r="K7" s="224"/>
      <c r="L7" s="224"/>
      <c r="M7" s="224"/>
      <c r="N7" s="226"/>
      <c r="O7" s="226"/>
      <c r="P7" s="227"/>
      <c r="Q7" s="228"/>
      <c r="R7" s="229"/>
      <c r="S7" s="230"/>
    </row>
    <row r="8" spans="1:19" ht="39.75" customHeight="1" thickBot="1" thickTop="1">
      <c r="A8" s="27"/>
      <c r="B8" s="62" t="s">
        <v>249</v>
      </c>
      <c r="C8" s="55"/>
      <c r="D8" s="6">
        <f aca="true" t="shared" si="1" ref="D8:S8">SUM(D9:D43)</f>
        <v>5859.1807</v>
      </c>
      <c r="E8" s="6">
        <f t="shared" si="1"/>
        <v>41</v>
      </c>
      <c r="F8" s="6">
        <f t="shared" si="1"/>
        <v>121.86</v>
      </c>
      <c r="G8" s="6">
        <f t="shared" si="1"/>
        <v>101</v>
      </c>
      <c r="H8" s="6">
        <f t="shared" si="1"/>
        <v>1377</v>
      </c>
      <c r="I8" s="6">
        <f t="shared" si="1"/>
        <v>288</v>
      </c>
      <c r="J8" s="6">
        <f t="shared" si="1"/>
        <v>199</v>
      </c>
      <c r="K8" s="6">
        <f t="shared" si="1"/>
        <v>434</v>
      </c>
      <c r="L8" s="6">
        <f t="shared" si="1"/>
        <v>436</v>
      </c>
      <c r="M8" s="6">
        <f t="shared" si="1"/>
        <v>15</v>
      </c>
      <c r="N8" s="6">
        <f t="shared" si="1"/>
        <v>5</v>
      </c>
      <c r="O8" s="181">
        <f t="shared" si="1"/>
        <v>0</v>
      </c>
      <c r="P8" s="187">
        <f t="shared" si="1"/>
        <v>2376</v>
      </c>
      <c r="Q8" s="182">
        <f t="shared" si="1"/>
        <v>116</v>
      </c>
      <c r="R8" s="126">
        <f t="shared" si="1"/>
        <v>0</v>
      </c>
      <c r="S8" s="130">
        <f t="shared" si="1"/>
        <v>0</v>
      </c>
    </row>
    <row r="9" spans="1:19" ht="38.25" customHeight="1" thickTop="1">
      <c r="A9" s="48">
        <v>3</v>
      </c>
      <c r="B9" s="153" t="s">
        <v>291</v>
      </c>
      <c r="C9" s="240" t="s">
        <v>461</v>
      </c>
      <c r="D9" s="212">
        <v>648.017</v>
      </c>
      <c r="E9" s="212">
        <v>2</v>
      </c>
      <c r="F9" s="212">
        <v>5.2</v>
      </c>
      <c r="G9" s="212">
        <v>2</v>
      </c>
      <c r="H9" s="215">
        <f>SUM(I9:O9)</f>
        <v>15</v>
      </c>
      <c r="I9" s="212">
        <v>2</v>
      </c>
      <c r="J9" s="212">
        <v>2</v>
      </c>
      <c r="K9" s="212">
        <v>2</v>
      </c>
      <c r="L9" s="212">
        <v>4</v>
      </c>
      <c r="M9" s="212">
        <v>5</v>
      </c>
      <c r="N9" s="166">
        <v>0</v>
      </c>
      <c r="O9" s="166">
        <v>0</v>
      </c>
      <c r="P9" s="185">
        <v>107</v>
      </c>
      <c r="Q9" s="171">
        <f>ROUND((P9*0.05),0)</f>
        <v>5</v>
      </c>
      <c r="R9" s="127"/>
      <c r="S9" s="117">
        <f>IF(R9&lt;Q9,R9,Q9)</f>
        <v>0</v>
      </c>
    </row>
    <row r="10" spans="1:19" ht="39.75" customHeight="1">
      <c r="A10" s="50">
        <f aca="true" t="shared" si="2" ref="A10:A43">A9+1</f>
        <v>4</v>
      </c>
      <c r="B10" s="154" t="s">
        <v>262</v>
      </c>
      <c r="C10" s="240" t="s">
        <v>461</v>
      </c>
      <c r="D10" s="213">
        <v>566</v>
      </c>
      <c r="E10" s="213">
        <v>1</v>
      </c>
      <c r="F10" s="213">
        <v>2.5</v>
      </c>
      <c r="G10" s="213">
        <v>1</v>
      </c>
      <c r="H10" s="215">
        <f>SUM(I10:O10)</f>
        <v>7</v>
      </c>
      <c r="I10" s="213">
        <v>1</v>
      </c>
      <c r="J10" s="213">
        <v>2</v>
      </c>
      <c r="K10" s="213">
        <v>0</v>
      </c>
      <c r="L10" s="213">
        <v>0</v>
      </c>
      <c r="M10" s="213">
        <v>2</v>
      </c>
      <c r="N10" s="167">
        <v>2</v>
      </c>
      <c r="O10" s="167">
        <v>0</v>
      </c>
      <c r="P10" s="174">
        <v>65</v>
      </c>
      <c r="Q10" s="171">
        <f>ROUND((P10*0.05),0)</f>
        <v>3</v>
      </c>
      <c r="R10" s="111"/>
      <c r="S10" s="117">
        <f>IF(R10&lt;Q10,R10,Q10)</f>
        <v>0</v>
      </c>
    </row>
    <row r="11" spans="1:19" ht="39.75" customHeight="1">
      <c r="A11" s="50">
        <f t="shared" si="2"/>
        <v>5</v>
      </c>
      <c r="B11" s="155" t="s">
        <v>261</v>
      </c>
      <c r="C11" s="11">
        <v>44107</v>
      </c>
      <c r="D11" s="213">
        <v>144</v>
      </c>
      <c r="E11" s="213">
        <v>1</v>
      </c>
      <c r="F11" s="213">
        <v>2.5</v>
      </c>
      <c r="G11" s="213">
        <v>1</v>
      </c>
      <c r="H11" s="215">
        <f>SUM(I11:O11)</f>
        <v>7</v>
      </c>
      <c r="I11" s="213">
        <v>0</v>
      </c>
      <c r="J11" s="213">
        <v>2</v>
      </c>
      <c r="K11" s="213">
        <v>1</v>
      </c>
      <c r="L11" s="213">
        <v>1</v>
      </c>
      <c r="M11" s="213">
        <v>2</v>
      </c>
      <c r="N11" s="167">
        <v>1</v>
      </c>
      <c r="O11" s="167">
        <v>0</v>
      </c>
      <c r="P11" s="174">
        <v>58</v>
      </c>
      <c r="Q11" s="171">
        <f>ROUND((P11*0.05),0)</f>
        <v>3</v>
      </c>
      <c r="R11" s="111"/>
      <c r="S11" s="117">
        <f>IF(R11&lt;Q11,R11,Q11)</f>
        <v>0</v>
      </c>
    </row>
    <row r="12" spans="1:19" ht="39.75" customHeight="1">
      <c r="A12" s="50">
        <f t="shared" si="2"/>
        <v>6</v>
      </c>
      <c r="B12" s="155" t="s">
        <v>329</v>
      </c>
      <c r="C12" s="217" t="s">
        <v>349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9"/>
      <c r="O12" s="219"/>
      <c r="P12" s="220"/>
      <c r="Q12" s="221"/>
      <c r="R12" s="222"/>
      <c r="S12" s="223"/>
    </row>
    <row r="13" spans="1:19" ht="39.75" customHeight="1">
      <c r="A13" s="50">
        <f t="shared" si="2"/>
        <v>7</v>
      </c>
      <c r="B13" s="155" t="s">
        <v>330</v>
      </c>
      <c r="C13" s="47" t="s">
        <v>349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9"/>
      <c r="O13" s="219"/>
      <c r="P13" s="220"/>
      <c r="Q13" s="221"/>
      <c r="R13" s="222"/>
      <c r="S13" s="223"/>
    </row>
    <row r="14" spans="1:19" ht="39.75" customHeight="1">
      <c r="A14" s="50">
        <f t="shared" si="2"/>
        <v>8</v>
      </c>
      <c r="B14" s="155" t="s">
        <v>328</v>
      </c>
      <c r="C14" s="47" t="s">
        <v>349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9"/>
      <c r="O14" s="219"/>
      <c r="P14" s="220"/>
      <c r="Q14" s="221"/>
      <c r="R14" s="222"/>
      <c r="S14" s="223"/>
    </row>
    <row r="15" spans="1:19" ht="39.75" customHeight="1">
      <c r="A15" s="50">
        <f t="shared" si="2"/>
        <v>9</v>
      </c>
      <c r="B15" s="155" t="s">
        <v>326</v>
      </c>
      <c r="C15" s="11">
        <v>44057</v>
      </c>
      <c r="D15" s="3">
        <v>136</v>
      </c>
      <c r="E15" s="213">
        <v>1</v>
      </c>
      <c r="F15" s="213">
        <v>2.5</v>
      </c>
      <c r="G15" s="213">
        <v>3</v>
      </c>
      <c r="H15" s="215">
        <f aca="true" t="shared" si="3" ref="H15:H38">SUM(I15:O15)</f>
        <v>43</v>
      </c>
      <c r="I15" s="213">
        <v>16</v>
      </c>
      <c r="J15" s="213">
        <v>3</v>
      </c>
      <c r="K15" s="213">
        <v>12</v>
      </c>
      <c r="L15" s="213">
        <v>12</v>
      </c>
      <c r="M15" s="213">
        <v>0</v>
      </c>
      <c r="N15" s="167">
        <v>0</v>
      </c>
      <c r="O15" s="167">
        <v>0</v>
      </c>
      <c r="P15" s="174">
        <v>100</v>
      </c>
      <c r="Q15" s="169">
        <f>ROUND((P15*0.05),0)</f>
        <v>5</v>
      </c>
      <c r="R15" s="111"/>
      <c r="S15" s="114">
        <f aca="true" t="shared" si="4" ref="S15:S43">IF(R15&lt;Q15,R15,Q15)</f>
        <v>0</v>
      </c>
    </row>
    <row r="16" spans="1:19" ht="39.75" customHeight="1">
      <c r="A16" s="50">
        <f t="shared" si="2"/>
        <v>10</v>
      </c>
      <c r="B16" s="154" t="s">
        <v>327</v>
      </c>
      <c r="C16" s="11">
        <v>44060</v>
      </c>
      <c r="D16" s="3">
        <v>113</v>
      </c>
      <c r="E16" s="213">
        <v>1</v>
      </c>
      <c r="F16" s="213">
        <v>2.5</v>
      </c>
      <c r="G16" s="213">
        <v>3</v>
      </c>
      <c r="H16" s="215">
        <f t="shared" si="3"/>
        <v>71</v>
      </c>
      <c r="I16" s="213">
        <v>0</v>
      </c>
      <c r="J16" s="213">
        <v>11</v>
      </c>
      <c r="K16" s="213">
        <v>30</v>
      </c>
      <c r="L16" s="213">
        <v>30</v>
      </c>
      <c r="M16" s="213">
        <v>0</v>
      </c>
      <c r="N16" s="167">
        <v>0</v>
      </c>
      <c r="O16" s="167">
        <v>0</v>
      </c>
      <c r="P16" s="174">
        <v>90</v>
      </c>
      <c r="Q16" s="169">
        <f aca="true" t="shared" si="5" ref="Q16:Q25">ROUND((P16*0.05),0)</f>
        <v>5</v>
      </c>
      <c r="R16" s="111"/>
      <c r="S16" s="114">
        <f t="shared" si="4"/>
        <v>0</v>
      </c>
    </row>
    <row r="17" spans="1:19" ht="39.75" customHeight="1">
      <c r="A17" s="50">
        <f t="shared" si="2"/>
        <v>11</v>
      </c>
      <c r="B17" s="155" t="s">
        <v>377</v>
      </c>
      <c r="C17" s="11">
        <v>44060</v>
      </c>
      <c r="D17" s="213">
        <v>205.097</v>
      </c>
      <c r="E17" s="213">
        <v>2</v>
      </c>
      <c r="F17" s="213">
        <v>5</v>
      </c>
      <c r="G17" s="213">
        <v>6</v>
      </c>
      <c r="H17" s="215">
        <f t="shared" si="3"/>
        <v>103</v>
      </c>
      <c r="I17" s="213">
        <v>19</v>
      </c>
      <c r="J17" s="213">
        <v>12</v>
      </c>
      <c r="K17" s="213">
        <v>36</v>
      </c>
      <c r="L17" s="213">
        <v>36</v>
      </c>
      <c r="M17" s="213">
        <v>0</v>
      </c>
      <c r="N17" s="167">
        <v>0</v>
      </c>
      <c r="O17" s="167">
        <v>0</v>
      </c>
      <c r="P17" s="174">
        <v>120</v>
      </c>
      <c r="Q17" s="169">
        <f t="shared" si="5"/>
        <v>6</v>
      </c>
      <c r="R17" s="111"/>
      <c r="S17" s="114">
        <f t="shared" si="4"/>
        <v>0</v>
      </c>
    </row>
    <row r="18" spans="1:19" ht="39.75" customHeight="1">
      <c r="A18" s="50">
        <f>A17+1</f>
        <v>12</v>
      </c>
      <c r="B18" s="155" t="s">
        <v>277</v>
      </c>
      <c r="C18" s="28" t="s">
        <v>457</v>
      </c>
      <c r="D18" s="213">
        <v>201.063</v>
      </c>
      <c r="E18" s="213">
        <v>3</v>
      </c>
      <c r="F18" s="213">
        <v>10.5</v>
      </c>
      <c r="G18" s="213">
        <v>5</v>
      </c>
      <c r="H18" s="215">
        <f t="shared" si="3"/>
        <v>135</v>
      </c>
      <c r="I18" s="213">
        <v>26</v>
      </c>
      <c r="J18" s="213">
        <v>27</v>
      </c>
      <c r="K18" s="213">
        <v>41</v>
      </c>
      <c r="L18" s="213">
        <v>41</v>
      </c>
      <c r="M18" s="213">
        <v>0</v>
      </c>
      <c r="N18" s="167">
        <v>0</v>
      </c>
      <c r="O18" s="167">
        <v>0</v>
      </c>
      <c r="P18" s="174">
        <v>250</v>
      </c>
      <c r="Q18" s="169">
        <f t="shared" si="5"/>
        <v>13</v>
      </c>
      <c r="R18" s="111"/>
      <c r="S18" s="114">
        <f t="shared" si="4"/>
        <v>0</v>
      </c>
    </row>
    <row r="19" spans="1:19" ht="39.75" customHeight="1">
      <c r="A19" s="50">
        <f>A18+1</f>
        <v>13</v>
      </c>
      <c r="B19" s="154" t="s">
        <v>283</v>
      </c>
      <c r="C19" s="57" t="s">
        <v>348</v>
      </c>
      <c r="D19" s="213">
        <v>116.6</v>
      </c>
      <c r="E19" s="213"/>
      <c r="F19" s="213"/>
      <c r="G19" s="213"/>
      <c r="H19" s="215"/>
      <c r="I19" s="213"/>
      <c r="J19" s="213"/>
      <c r="K19" s="213"/>
      <c r="L19" s="213"/>
      <c r="M19" s="213"/>
      <c r="N19" s="167"/>
      <c r="O19" s="167"/>
      <c r="P19" s="174"/>
      <c r="Q19" s="169">
        <f t="shared" si="5"/>
        <v>0</v>
      </c>
      <c r="R19" s="111"/>
      <c r="S19" s="114">
        <f t="shared" si="4"/>
        <v>0</v>
      </c>
    </row>
    <row r="20" spans="1:19" ht="39.75" customHeight="1">
      <c r="A20" s="50">
        <f t="shared" si="2"/>
        <v>14</v>
      </c>
      <c r="B20" s="154" t="s">
        <v>320</v>
      </c>
      <c r="C20" s="241" t="s">
        <v>460</v>
      </c>
      <c r="D20" s="243">
        <v>53.867</v>
      </c>
      <c r="E20" s="3"/>
      <c r="F20" s="3"/>
      <c r="G20" s="3"/>
      <c r="H20" s="215"/>
      <c r="I20" s="3"/>
      <c r="J20" s="3"/>
      <c r="K20" s="3"/>
      <c r="L20" s="3"/>
      <c r="M20" s="3"/>
      <c r="N20" s="149"/>
      <c r="O20" s="149"/>
      <c r="P20" s="174"/>
      <c r="Q20" s="172">
        <f t="shared" si="5"/>
        <v>0</v>
      </c>
      <c r="R20" s="248"/>
      <c r="S20" s="114">
        <f t="shared" si="4"/>
        <v>0</v>
      </c>
    </row>
    <row r="21" spans="1:19" ht="39.75" customHeight="1">
      <c r="A21" s="50">
        <f t="shared" si="2"/>
        <v>15</v>
      </c>
      <c r="B21" s="155" t="s">
        <v>321</v>
      </c>
      <c r="C21" s="11">
        <v>44100</v>
      </c>
      <c r="D21" s="213">
        <v>100.78</v>
      </c>
      <c r="E21" s="213">
        <v>1</v>
      </c>
      <c r="F21" s="213">
        <v>2.5</v>
      </c>
      <c r="G21" s="213">
        <v>4</v>
      </c>
      <c r="H21" s="215">
        <f t="shared" si="3"/>
        <v>138</v>
      </c>
      <c r="I21" s="213">
        <v>15</v>
      </c>
      <c r="J21" s="213">
        <v>15</v>
      </c>
      <c r="K21" s="213">
        <v>54</v>
      </c>
      <c r="L21" s="213">
        <v>54</v>
      </c>
      <c r="M21" s="213">
        <v>0</v>
      </c>
      <c r="N21" s="167">
        <v>0</v>
      </c>
      <c r="O21" s="167">
        <v>0</v>
      </c>
      <c r="P21" s="174">
        <v>180</v>
      </c>
      <c r="Q21" s="169">
        <f t="shared" si="5"/>
        <v>9</v>
      </c>
      <c r="R21" s="111"/>
      <c r="S21" s="114">
        <f t="shared" si="4"/>
        <v>0</v>
      </c>
    </row>
    <row r="22" spans="1:19" ht="39.75" customHeight="1">
      <c r="A22" s="50">
        <v>16</v>
      </c>
      <c r="B22" s="155" t="s">
        <v>319</v>
      </c>
      <c r="C22" s="58" t="s">
        <v>436</v>
      </c>
      <c r="D22" s="213">
        <v>173.413</v>
      </c>
      <c r="E22" s="213">
        <v>2</v>
      </c>
      <c r="F22" s="213">
        <v>5</v>
      </c>
      <c r="G22" s="213">
        <v>4</v>
      </c>
      <c r="H22" s="215">
        <f t="shared" si="3"/>
        <v>77</v>
      </c>
      <c r="I22" s="213">
        <v>25</v>
      </c>
      <c r="J22" s="213">
        <v>8</v>
      </c>
      <c r="K22" s="213">
        <v>22</v>
      </c>
      <c r="L22" s="213">
        <v>22</v>
      </c>
      <c r="M22" s="213">
        <v>0</v>
      </c>
      <c r="N22" s="167">
        <v>0</v>
      </c>
      <c r="O22" s="167">
        <v>0</v>
      </c>
      <c r="P22" s="174">
        <v>220</v>
      </c>
      <c r="Q22" s="169">
        <f t="shared" si="5"/>
        <v>11</v>
      </c>
      <c r="R22" s="111"/>
      <c r="S22" s="114">
        <f t="shared" si="4"/>
        <v>0</v>
      </c>
    </row>
    <row r="23" spans="1:19" ht="39.75" customHeight="1">
      <c r="A23" s="50">
        <v>17</v>
      </c>
      <c r="B23" s="155" t="s">
        <v>317</v>
      </c>
      <c r="C23" s="11">
        <v>44053</v>
      </c>
      <c r="D23" s="213">
        <v>117.698</v>
      </c>
      <c r="E23" s="213">
        <v>1</v>
      </c>
      <c r="F23" s="213">
        <v>2.5</v>
      </c>
      <c r="G23" s="213">
        <v>3</v>
      </c>
      <c r="H23" s="215">
        <f t="shared" si="3"/>
        <v>64</v>
      </c>
      <c r="I23" s="213">
        <v>13</v>
      </c>
      <c r="J23" s="213">
        <v>7</v>
      </c>
      <c r="K23" s="213">
        <v>22</v>
      </c>
      <c r="L23" s="213">
        <v>22</v>
      </c>
      <c r="M23" s="213">
        <v>0</v>
      </c>
      <c r="N23" s="167">
        <v>0</v>
      </c>
      <c r="O23" s="167">
        <v>0</v>
      </c>
      <c r="P23" s="174">
        <v>80</v>
      </c>
      <c r="Q23" s="169">
        <f t="shared" si="5"/>
        <v>4</v>
      </c>
      <c r="R23" s="111"/>
      <c r="S23" s="114">
        <f t="shared" si="4"/>
        <v>0</v>
      </c>
    </row>
    <row r="24" spans="1:19" ht="39.75" customHeight="1">
      <c r="A24" s="50">
        <f t="shared" si="2"/>
        <v>18</v>
      </c>
      <c r="B24" s="155" t="s">
        <v>318</v>
      </c>
      <c r="C24" s="11" t="s">
        <v>438</v>
      </c>
      <c r="D24" s="213">
        <v>282.278</v>
      </c>
      <c r="E24" s="213">
        <v>3</v>
      </c>
      <c r="F24" s="213">
        <v>9</v>
      </c>
      <c r="G24" s="213">
        <v>9</v>
      </c>
      <c r="H24" s="215">
        <f t="shared" si="3"/>
        <v>211</v>
      </c>
      <c r="I24" s="213">
        <v>30</v>
      </c>
      <c r="J24" s="213">
        <v>27</v>
      </c>
      <c r="K24" s="213">
        <v>77</v>
      </c>
      <c r="L24" s="213">
        <v>77</v>
      </c>
      <c r="M24" s="213">
        <v>0</v>
      </c>
      <c r="N24" s="167">
        <v>0</v>
      </c>
      <c r="O24" s="167">
        <v>0</v>
      </c>
      <c r="P24" s="174">
        <v>211</v>
      </c>
      <c r="Q24" s="169">
        <f t="shared" si="5"/>
        <v>11</v>
      </c>
      <c r="R24" s="111"/>
      <c r="S24" s="114">
        <f t="shared" si="4"/>
        <v>0</v>
      </c>
    </row>
    <row r="25" spans="1:19" ht="39.75" customHeight="1">
      <c r="A25" s="50">
        <f t="shared" si="2"/>
        <v>19</v>
      </c>
      <c r="B25" s="154" t="s">
        <v>316</v>
      </c>
      <c r="C25" s="57" t="s">
        <v>348</v>
      </c>
      <c r="D25" s="213">
        <v>161.327</v>
      </c>
      <c r="E25" s="213"/>
      <c r="F25" s="213"/>
      <c r="G25" s="213"/>
      <c r="H25" s="215"/>
      <c r="I25" s="213"/>
      <c r="J25" s="213"/>
      <c r="K25" s="213"/>
      <c r="L25" s="213"/>
      <c r="M25" s="213"/>
      <c r="N25" s="167"/>
      <c r="O25" s="167"/>
      <c r="P25" s="174"/>
      <c r="Q25" s="169">
        <f t="shared" si="5"/>
        <v>0</v>
      </c>
      <c r="R25" s="111"/>
      <c r="S25" s="114">
        <f t="shared" si="4"/>
        <v>0</v>
      </c>
    </row>
    <row r="26" spans="1:19" ht="39.75" customHeight="1">
      <c r="A26" s="50">
        <f t="shared" si="2"/>
        <v>20</v>
      </c>
      <c r="B26" s="155" t="s">
        <v>387</v>
      </c>
      <c r="C26" s="47" t="s">
        <v>349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9"/>
      <c r="O26" s="219"/>
      <c r="P26" s="220"/>
      <c r="Q26" s="221"/>
      <c r="R26" s="222"/>
      <c r="S26" s="223"/>
    </row>
    <row r="27" spans="1:19" ht="39.75" customHeight="1">
      <c r="A27" s="50">
        <f t="shared" si="2"/>
        <v>21</v>
      </c>
      <c r="B27" s="155" t="s">
        <v>403</v>
      </c>
      <c r="C27" s="57" t="s">
        <v>348</v>
      </c>
      <c r="D27" s="213">
        <v>103</v>
      </c>
      <c r="E27" s="213"/>
      <c r="F27" s="213"/>
      <c r="G27" s="213"/>
      <c r="H27" s="215"/>
      <c r="I27" s="213"/>
      <c r="J27" s="213"/>
      <c r="K27" s="213"/>
      <c r="L27" s="213"/>
      <c r="M27" s="213"/>
      <c r="N27" s="167"/>
      <c r="O27" s="167"/>
      <c r="P27" s="174"/>
      <c r="Q27" s="169">
        <f>ROUND((P27*0.05),0)</f>
        <v>0</v>
      </c>
      <c r="R27" s="111"/>
      <c r="S27" s="114">
        <f t="shared" si="4"/>
        <v>0</v>
      </c>
    </row>
    <row r="28" spans="1:19" ht="39.75" customHeight="1">
      <c r="A28" s="50">
        <f t="shared" si="2"/>
        <v>22</v>
      </c>
      <c r="B28" s="155" t="s">
        <v>314</v>
      </c>
      <c r="C28" s="58" t="s">
        <v>448</v>
      </c>
      <c r="D28" s="213">
        <v>240.043</v>
      </c>
      <c r="E28" s="213">
        <v>2</v>
      </c>
      <c r="F28" s="213">
        <v>7</v>
      </c>
      <c r="G28" s="213">
        <v>4</v>
      </c>
      <c r="H28" s="215">
        <f t="shared" si="3"/>
        <v>93</v>
      </c>
      <c r="I28" s="213">
        <v>26</v>
      </c>
      <c r="J28" s="213">
        <v>15</v>
      </c>
      <c r="K28" s="213">
        <v>26</v>
      </c>
      <c r="L28" s="213">
        <v>26</v>
      </c>
      <c r="M28" s="213">
        <v>0</v>
      </c>
      <c r="N28" s="167">
        <v>0</v>
      </c>
      <c r="O28" s="167">
        <v>0</v>
      </c>
      <c r="P28" s="174">
        <v>250</v>
      </c>
      <c r="Q28" s="169">
        <f aca="true" t="shared" si="6" ref="Q28:Q33">ROUND((P28*0.05),0)</f>
        <v>13</v>
      </c>
      <c r="R28" s="111"/>
      <c r="S28" s="114">
        <f t="shared" si="4"/>
        <v>0</v>
      </c>
    </row>
    <row r="29" spans="1:19" ht="39.75" customHeight="1">
      <c r="A29" s="50">
        <f t="shared" si="2"/>
        <v>23</v>
      </c>
      <c r="B29" s="156" t="s">
        <v>408</v>
      </c>
      <c r="C29" s="57" t="s">
        <v>348</v>
      </c>
      <c r="D29" s="213">
        <v>148.9</v>
      </c>
      <c r="E29" s="213"/>
      <c r="F29" s="213"/>
      <c r="G29" s="213"/>
      <c r="H29" s="215"/>
      <c r="I29" s="213"/>
      <c r="J29" s="213"/>
      <c r="K29" s="213"/>
      <c r="L29" s="213"/>
      <c r="M29" s="213"/>
      <c r="N29" s="167"/>
      <c r="O29" s="167"/>
      <c r="P29" s="174"/>
      <c r="Q29" s="169">
        <f t="shared" si="6"/>
        <v>0</v>
      </c>
      <c r="R29" s="111"/>
      <c r="S29" s="114">
        <f t="shared" si="4"/>
        <v>0</v>
      </c>
    </row>
    <row r="30" spans="1:19" ht="39.75" customHeight="1">
      <c r="A30" s="50">
        <f t="shared" si="2"/>
        <v>24</v>
      </c>
      <c r="B30" s="155" t="s">
        <v>407</v>
      </c>
      <c r="C30" s="11" t="s">
        <v>432</v>
      </c>
      <c r="D30" s="213">
        <v>236.7</v>
      </c>
      <c r="E30" s="213">
        <v>2</v>
      </c>
      <c r="F30" s="213">
        <v>6.96</v>
      </c>
      <c r="G30" s="213">
        <v>4</v>
      </c>
      <c r="H30" s="215">
        <f t="shared" si="3"/>
        <v>58</v>
      </c>
      <c r="I30" s="213">
        <v>13</v>
      </c>
      <c r="J30" s="213">
        <v>13</v>
      </c>
      <c r="K30" s="213">
        <v>15</v>
      </c>
      <c r="L30" s="213">
        <v>15</v>
      </c>
      <c r="M30" s="213">
        <v>0</v>
      </c>
      <c r="N30" s="167">
        <v>2</v>
      </c>
      <c r="O30" s="167">
        <v>0</v>
      </c>
      <c r="P30" s="174">
        <v>120</v>
      </c>
      <c r="Q30" s="169">
        <f t="shared" si="6"/>
        <v>6</v>
      </c>
      <c r="R30" s="111"/>
      <c r="S30" s="114">
        <f t="shared" si="4"/>
        <v>0</v>
      </c>
    </row>
    <row r="31" spans="1:19" ht="39.75" customHeight="1">
      <c r="A31" s="50">
        <f t="shared" si="2"/>
        <v>25</v>
      </c>
      <c r="B31" s="157" t="s">
        <v>406</v>
      </c>
      <c r="C31" s="240" t="s">
        <v>264</v>
      </c>
      <c r="D31" s="243">
        <v>67.361</v>
      </c>
      <c r="E31" s="213"/>
      <c r="F31" s="213"/>
      <c r="G31" s="213"/>
      <c r="H31" s="215"/>
      <c r="I31" s="213"/>
      <c r="J31" s="213"/>
      <c r="K31" s="213"/>
      <c r="L31" s="213"/>
      <c r="M31" s="213"/>
      <c r="N31" s="167"/>
      <c r="O31" s="167"/>
      <c r="P31" s="174"/>
      <c r="Q31" s="169">
        <f t="shared" si="6"/>
        <v>0</v>
      </c>
      <c r="R31" s="111"/>
      <c r="S31" s="114">
        <f t="shared" si="4"/>
        <v>0</v>
      </c>
    </row>
    <row r="32" spans="1:19" ht="39.75" customHeight="1">
      <c r="A32" s="50">
        <f t="shared" si="2"/>
        <v>26</v>
      </c>
      <c r="B32" s="190" t="s">
        <v>298</v>
      </c>
      <c r="C32" s="30">
        <v>44073</v>
      </c>
      <c r="D32" s="10">
        <v>34.42</v>
      </c>
      <c r="E32" s="10">
        <v>1</v>
      </c>
      <c r="F32" s="10">
        <v>3</v>
      </c>
      <c r="G32" s="10">
        <v>3</v>
      </c>
      <c r="H32" s="215">
        <f t="shared" si="3"/>
        <v>23</v>
      </c>
      <c r="I32" s="10">
        <v>5</v>
      </c>
      <c r="J32" s="10">
        <v>6</v>
      </c>
      <c r="K32" s="10">
        <v>6</v>
      </c>
      <c r="L32" s="10">
        <v>6</v>
      </c>
      <c r="M32" s="10">
        <v>0</v>
      </c>
      <c r="N32" s="164">
        <v>0</v>
      </c>
      <c r="O32" s="164">
        <v>0</v>
      </c>
      <c r="P32" s="174">
        <v>120</v>
      </c>
      <c r="Q32" s="169">
        <f t="shared" si="6"/>
        <v>6</v>
      </c>
      <c r="R32" s="113"/>
      <c r="S32" s="114">
        <f t="shared" si="4"/>
        <v>0</v>
      </c>
    </row>
    <row r="33" spans="1:19" ht="39.75" customHeight="1">
      <c r="A33" s="50">
        <f t="shared" si="2"/>
        <v>27</v>
      </c>
      <c r="B33" s="190" t="s">
        <v>346</v>
      </c>
      <c r="C33" s="9" t="s">
        <v>423</v>
      </c>
      <c r="D33" s="19">
        <v>976.54</v>
      </c>
      <c r="E33" s="10">
        <v>9</v>
      </c>
      <c r="F33" s="10">
        <v>27</v>
      </c>
      <c r="G33" s="10">
        <v>21</v>
      </c>
      <c r="H33" s="215">
        <f t="shared" si="3"/>
        <v>97</v>
      </c>
      <c r="I33" s="10">
        <v>28</v>
      </c>
      <c r="J33" s="10">
        <v>21</v>
      </c>
      <c r="K33" s="10">
        <v>24</v>
      </c>
      <c r="L33" s="10">
        <v>24</v>
      </c>
      <c r="M33" s="10">
        <v>0</v>
      </c>
      <c r="N33" s="164">
        <v>0</v>
      </c>
      <c r="O33" s="164">
        <v>0</v>
      </c>
      <c r="P33" s="174">
        <v>100</v>
      </c>
      <c r="Q33" s="169">
        <f t="shared" si="6"/>
        <v>5</v>
      </c>
      <c r="R33" s="112"/>
      <c r="S33" s="114">
        <f t="shared" si="4"/>
        <v>0</v>
      </c>
    </row>
    <row r="34" spans="1:19" ht="39.75" customHeight="1">
      <c r="A34" s="50">
        <f t="shared" si="2"/>
        <v>28</v>
      </c>
      <c r="B34" s="190" t="s">
        <v>299</v>
      </c>
      <c r="C34" s="47" t="s">
        <v>349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9"/>
      <c r="O34" s="219"/>
      <c r="P34" s="220"/>
      <c r="Q34" s="221"/>
      <c r="R34" s="222"/>
      <c r="S34" s="223"/>
    </row>
    <row r="35" spans="1:19" ht="39.75" customHeight="1">
      <c r="A35" s="50">
        <f t="shared" si="2"/>
        <v>29</v>
      </c>
      <c r="B35" s="190" t="s">
        <v>373</v>
      </c>
      <c r="C35" s="12" t="s">
        <v>437</v>
      </c>
      <c r="D35" s="10">
        <v>351.3</v>
      </c>
      <c r="E35" s="10">
        <v>3</v>
      </c>
      <c r="F35" s="10">
        <v>9</v>
      </c>
      <c r="G35" s="10">
        <v>11</v>
      </c>
      <c r="H35" s="215">
        <f t="shared" si="3"/>
        <v>96</v>
      </c>
      <c r="I35" s="10">
        <v>26</v>
      </c>
      <c r="J35" s="10">
        <v>10</v>
      </c>
      <c r="K35" s="10">
        <v>27</v>
      </c>
      <c r="L35" s="10">
        <v>27</v>
      </c>
      <c r="M35" s="10">
        <v>6</v>
      </c>
      <c r="N35" s="164">
        <v>0</v>
      </c>
      <c r="O35" s="164">
        <v>0</v>
      </c>
      <c r="P35" s="174">
        <v>100</v>
      </c>
      <c r="Q35" s="169">
        <f>ROUND((P35*0.05),0)</f>
        <v>5</v>
      </c>
      <c r="R35" s="113"/>
      <c r="S35" s="114">
        <f t="shared" si="4"/>
        <v>0</v>
      </c>
    </row>
    <row r="36" spans="1:19" ht="39.75" customHeight="1">
      <c r="A36" s="50">
        <f t="shared" si="2"/>
        <v>30</v>
      </c>
      <c r="B36" s="190" t="s">
        <v>300</v>
      </c>
      <c r="C36" s="47" t="s">
        <v>349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9"/>
      <c r="O36" s="219"/>
      <c r="P36" s="220"/>
      <c r="Q36" s="221"/>
      <c r="R36" s="222"/>
      <c r="S36" s="223"/>
    </row>
    <row r="37" spans="1:19" ht="39.75" customHeight="1">
      <c r="A37" s="50">
        <f t="shared" si="2"/>
        <v>31</v>
      </c>
      <c r="B37" s="190" t="s">
        <v>375</v>
      </c>
      <c r="C37" s="30">
        <v>44103</v>
      </c>
      <c r="D37" s="19">
        <v>154.603</v>
      </c>
      <c r="E37" s="10">
        <v>1</v>
      </c>
      <c r="F37" s="10">
        <v>4.2</v>
      </c>
      <c r="G37" s="10">
        <v>3</v>
      </c>
      <c r="H37" s="215">
        <f t="shared" si="3"/>
        <v>30</v>
      </c>
      <c r="I37" s="10">
        <v>9</v>
      </c>
      <c r="J37" s="10">
        <v>3</v>
      </c>
      <c r="K37" s="10">
        <v>9</v>
      </c>
      <c r="L37" s="10">
        <v>9</v>
      </c>
      <c r="M37" s="10">
        <v>0</v>
      </c>
      <c r="N37" s="164">
        <v>0</v>
      </c>
      <c r="O37" s="164">
        <v>0</v>
      </c>
      <c r="P37" s="174">
        <v>50</v>
      </c>
      <c r="Q37" s="169">
        <f>ROUND((P37*0.05),0)</f>
        <v>3</v>
      </c>
      <c r="R37" s="113"/>
      <c r="S37" s="114">
        <f t="shared" si="4"/>
        <v>0</v>
      </c>
    </row>
    <row r="38" spans="1:19" ht="39.75" customHeight="1">
      <c r="A38" s="50">
        <f t="shared" si="2"/>
        <v>32</v>
      </c>
      <c r="B38" s="190" t="s">
        <v>301</v>
      </c>
      <c r="C38" s="30">
        <v>44102</v>
      </c>
      <c r="D38" s="10">
        <v>215.9</v>
      </c>
      <c r="E38" s="10">
        <v>2</v>
      </c>
      <c r="F38" s="10">
        <v>6.5</v>
      </c>
      <c r="G38" s="10">
        <v>6</v>
      </c>
      <c r="H38" s="215">
        <f t="shared" si="3"/>
        <v>47</v>
      </c>
      <c r="I38" s="10">
        <v>19</v>
      </c>
      <c r="J38" s="10">
        <v>2</v>
      </c>
      <c r="K38" s="10">
        <v>13</v>
      </c>
      <c r="L38" s="10">
        <v>13</v>
      </c>
      <c r="M38" s="10">
        <v>0</v>
      </c>
      <c r="N38" s="164">
        <v>0</v>
      </c>
      <c r="O38" s="164">
        <v>0</v>
      </c>
      <c r="P38" s="174">
        <v>55</v>
      </c>
      <c r="Q38" s="169">
        <f>ROUND((P38*0.05),0)</f>
        <v>3</v>
      </c>
      <c r="R38" s="113"/>
      <c r="S38" s="114">
        <f t="shared" si="4"/>
        <v>0</v>
      </c>
    </row>
    <row r="39" spans="1:19" ht="39.75" customHeight="1">
      <c r="A39" s="50">
        <f t="shared" si="2"/>
        <v>33</v>
      </c>
      <c r="B39" s="190" t="s">
        <v>302</v>
      </c>
      <c r="C39" s="47" t="s">
        <v>349</v>
      </c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  <c r="O39" s="219"/>
      <c r="P39" s="220"/>
      <c r="Q39" s="221"/>
      <c r="R39" s="231"/>
      <c r="S39" s="223"/>
    </row>
    <row r="40" spans="1:19" ht="39.75" customHeight="1">
      <c r="A40" s="50">
        <f t="shared" si="2"/>
        <v>34</v>
      </c>
      <c r="B40" s="190" t="s">
        <v>303</v>
      </c>
      <c r="C40" s="47" t="s">
        <v>349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  <c r="O40" s="219"/>
      <c r="P40" s="220"/>
      <c r="Q40" s="221"/>
      <c r="R40" s="231"/>
      <c r="S40" s="223"/>
    </row>
    <row r="41" spans="1:19" ht="39.75" customHeight="1">
      <c r="A41" s="50">
        <f t="shared" si="2"/>
        <v>35</v>
      </c>
      <c r="B41" s="158" t="s">
        <v>322</v>
      </c>
      <c r="C41" s="58" t="s">
        <v>458</v>
      </c>
      <c r="D41" s="10">
        <v>235.6675</v>
      </c>
      <c r="E41" s="10">
        <v>2</v>
      </c>
      <c r="F41" s="10">
        <v>5.5</v>
      </c>
      <c r="G41" s="10">
        <v>6</v>
      </c>
      <c r="H41" s="215">
        <f aca="true" t="shared" si="7" ref="H41:H52">SUM(I41:O41)</f>
        <v>50</v>
      </c>
      <c r="I41" s="10">
        <v>11</v>
      </c>
      <c r="J41" s="10">
        <v>11</v>
      </c>
      <c r="K41" s="10">
        <v>14</v>
      </c>
      <c r="L41" s="10">
        <v>14</v>
      </c>
      <c r="M41" s="10">
        <v>0</v>
      </c>
      <c r="N41" s="164">
        <v>0</v>
      </c>
      <c r="O41" s="164">
        <v>0</v>
      </c>
      <c r="P41" s="174">
        <v>60</v>
      </c>
      <c r="Q41" s="169" t="s">
        <v>424</v>
      </c>
      <c r="R41" s="112" t="s">
        <v>424</v>
      </c>
      <c r="S41" s="114" t="s">
        <v>424</v>
      </c>
    </row>
    <row r="42" spans="1:19" ht="39.75" customHeight="1">
      <c r="A42" s="50">
        <f t="shared" si="2"/>
        <v>36</v>
      </c>
      <c r="B42" s="158" t="s">
        <v>323</v>
      </c>
      <c r="C42" s="47" t="s">
        <v>349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  <c r="O42" s="219"/>
      <c r="P42" s="220"/>
      <c r="Q42" s="221"/>
      <c r="R42" s="222"/>
      <c r="S42" s="223"/>
    </row>
    <row r="43" spans="1:19" ht="39.75" customHeight="1" thickBot="1">
      <c r="A43" s="50">
        <f t="shared" si="2"/>
        <v>37</v>
      </c>
      <c r="B43" s="159" t="s">
        <v>324</v>
      </c>
      <c r="C43" s="59">
        <v>44095</v>
      </c>
      <c r="D43" s="210">
        <v>75.6062</v>
      </c>
      <c r="E43" s="210">
        <v>1</v>
      </c>
      <c r="F43" s="210">
        <v>3</v>
      </c>
      <c r="G43" s="210">
        <v>2</v>
      </c>
      <c r="H43" s="215">
        <f t="shared" si="7"/>
        <v>12</v>
      </c>
      <c r="I43" s="210">
        <v>4</v>
      </c>
      <c r="J43" s="210">
        <v>2</v>
      </c>
      <c r="K43" s="210">
        <v>3</v>
      </c>
      <c r="L43" s="210">
        <v>3</v>
      </c>
      <c r="M43" s="210">
        <v>0</v>
      </c>
      <c r="N43" s="165">
        <v>0</v>
      </c>
      <c r="O43" s="165">
        <v>0</v>
      </c>
      <c r="P43" s="186">
        <v>40</v>
      </c>
      <c r="Q43" s="169" t="s">
        <v>424</v>
      </c>
      <c r="R43" s="119" t="s">
        <v>424</v>
      </c>
      <c r="S43" s="114" t="str">
        <f t="shared" si="4"/>
        <v>-</v>
      </c>
    </row>
    <row r="44" spans="1:19" ht="39.75" customHeight="1" thickBot="1" thickTop="1">
      <c r="A44" s="27"/>
      <c r="B44" s="62" t="s">
        <v>46</v>
      </c>
      <c r="C44" s="7"/>
      <c r="D44" s="246">
        <f aca="true" t="shared" si="8" ref="D44:S44">SUM(D45:D55)</f>
        <v>5431.639549999999</v>
      </c>
      <c r="E44" s="6">
        <f t="shared" si="8"/>
        <v>31</v>
      </c>
      <c r="F44" s="6">
        <f t="shared" si="8"/>
        <v>93.1</v>
      </c>
      <c r="G44" s="6">
        <f t="shared" si="8"/>
        <v>77</v>
      </c>
      <c r="H44" s="6">
        <f t="shared" si="8"/>
        <v>1717</v>
      </c>
      <c r="I44" s="6">
        <f t="shared" si="8"/>
        <v>300</v>
      </c>
      <c r="J44" s="6">
        <f t="shared" si="8"/>
        <v>229</v>
      </c>
      <c r="K44" s="6">
        <f t="shared" si="8"/>
        <v>593</v>
      </c>
      <c r="L44" s="6">
        <f t="shared" si="8"/>
        <v>593</v>
      </c>
      <c r="M44" s="6">
        <f t="shared" si="8"/>
        <v>0</v>
      </c>
      <c r="N44" s="6">
        <f t="shared" si="8"/>
        <v>2</v>
      </c>
      <c r="O44" s="181">
        <f t="shared" si="8"/>
        <v>0</v>
      </c>
      <c r="P44" s="187">
        <f t="shared" si="8"/>
        <v>3364</v>
      </c>
      <c r="Q44" s="183">
        <f t="shared" si="8"/>
        <v>169</v>
      </c>
      <c r="R44" s="128">
        <f t="shared" si="8"/>
        <v>0</v>
      </c>
      <c r="S44" s="131">
        <f t="shared" si="8"/>
        <v>0</v>
      </c>
    </row>
    <row r="45" spans="1:19" ht="39.75" customHeight="1" thickTop="1">
      <c r="A45" s="48">
        <v>38</v>
      </c>
      <c r="B45" s="160" t="s">
        <v>376</v>
      </c>
      <c r="C45" s="15">
        <v>44053</v>
      </c>
      <c r="D45" s="212">
        <v>309.7</v>
      </c>
      <c r="E45" s="212">
        <v>3</v>
      </c>
      <c r="F45" s="212">
        <v>7.5</v>
      </c>
      <c r="G45" s="212">
        <v>10</v>
      </c>
      <c r="H45" s="215">
        <f t="shared" si="7"/>
        <v>202</v>
      </c>
      <c r="I45" s="212">
        <v>44</v>
      </c>
      <c r="J45" s="212">
        <v>22</v>
      </c>
      <c r="K45" s="212">
        <v>68</v>
      </c>
      <c r="L45" s="212">
        <v>68</v>
      </c>
      <c r="M45" s="212">
        <v>0</v>
      </c>
      <c r="N45" s="166">
        <v>0</v>
      </c>
      <c r="O45" s="166">
        <v>0</v>
      </c>
      <c r="P45" s="185">
        <v>400</v>
      </c>
      <c r="Q45" s="171">
        <f>ROUND((P45*0.05),0)</f>
        <v>20</v>
      </c>
      <c r="R45" s="124"/>
      <c r="S45" s="117">
        <f aca="true" t="shared" si="9" ref="S45:S55">IF(R45&lt;Q45,R45,Q45)</f>
        <v>0</v>
      </c>
    </row>
    <row r="46" spans="1:19" ht="39.75" customHeight="1">
      <c r="A46" s="50">
        <v>39</v>
      </c>
      <c r="B46" s="155" t="s">
        <v>384</v>
      </c>
      <c r="C46" s="9" t="s">
        <v>426</v>
      </c>
      <c r="D46" s="213">
        <v>246.336</v>
      </c>
      <c r="E46" s="213">
        <v>4</v>
      </c>
      <c r="F46" s="213">
        <v>15.4</v>
      </c>
      <c r="G46" s="213">
        <v>10</v>
      </c>
      <c r="H46" s="215">
        <f t="shared" si="7"/>
        <v>137</v>
      </c>
      <c r="I46" s="213">
        <v>33</v>
      </c>
      <c r="J46" s="213">
        <v>35</v>
      </c>
      <c r="K46" s="213">
        <v>34</v>
      </c>
      <c r="L46" s="213">
        <v>34</v>
      </c>
      <c r="M46" s="213">
        <v>0</v>
      </c>
      <c r="N46" s="167">
        <v>1</v>
      </c>
      <c r="O46" s="167">
        <v>0</v>
      </c>
      <c r="P46" s="174">
        <v>300</v>
      </c>
      <c r="Q46" s="171">
        <f>ROUND((P46*0.05),0)</f>
        <v>15</v>
      </c>
      <c r="R46" s="111"/>
      <c r="S46" s="117">
        <f t="shared" si="9"/>
        <v>0</v>
      </c>
    </row>
    <row r="47" spans="1:19" ht="39.75" customHeight="1">
      <c r="A47" s="48">
        <v>40</v>
      </c>
      <c r="B47" s="155" t="s">
        <v>385</v>
      </c>
      <c r="C47" s="9" t="s">
        <v>425</v>
      </c>
      <c r="D47" s="213">
        <v>1221.204</v>
      </c>
      <c r="E47" s="213">
        <v>6</v>
      </c>
      <c r="F47" s="213">
        <v>18.9</v>
      </c>
      <c r="G47" s="213">
        <v>15</v>
      </c>
      <c r="H47" s="215">
        <f t="shared" si="7"/>
        <v>208</v>
      </c>
      <c r="I47" s="213">
        <v>62</v>
      </c>
      <c r="J47" s="213">
        <v>48</v>
      </c>
      <c r="K47" s="213">
        <v>49</v>
      </c>
      <c r="L47" s="213">
        <v>49</v>
      </c>
      <c r="M47" s="213">
        <v>0</v>
      </c>
      <c r="N47" s="167">
        <v>0</v>
      </c>
      <c r="O47" s="167">
        <v>0</v>
      </c>
      <c r="P47" s="174">
        <v>400</v>
      </c>
      <c r="Q47" s="171">
        <f>ROUND((P47*0.05),0)</f>
        <v>20</v>
      </c>
      <c r="R47" s="111"/>
      <c r="S47" s="117">
        <f t="shared" si="9"/>
        <v>0</v>
      </c>
    </row>
    <row r="48" spans="1:19" ht="39.75" customHeight="1">
      <c r="A48" s="50">
        <v>41</v>
      </c>
      <c r="B48" s="155" t="s">
        <v>386</v>
      </c>
      <c r="C48" s="11" t="s">
        <v>440</v>
      </c>
      <c r="D48" s="213">
        <v>662</v>
      </c>
      <c r="E48" s="213">
        <v>6</v>
      </c>
      <c r="F48" s="213">
        <v>15</v>
      </c>
      <c r="G48" s="213">
        <v>16</v>
      </c>
      <c r="H48" s="215">
        <f t="shared" si="7"/>
        <v>601</v>
      </c>
      <c r="I48" s="213">
        <v>57</v>
      </c>
      <c r="J48" s="213">
        <v>50</v>
      </c>
      <c r="K48" s="213">
        <v>247</v>
      </c>
      <c r="L48" s="213">
        <v>247</v>
      </c>
      <c r="M48" s="213">
        <v>0</v>
      </c>
      <c r="N48" s="167">
        <v>0</v>
      </c>
      <c r="O48" s="167">
        <v>0</v>
      </c>
      <c r="P48" s="174">
        <v>1200</v>
      </c>
      <c r="Q48" s="171">
        <f>ROUND((P48*0.05),0)</f>
        <v>60</v>
      </c>
      <c r="R48" s="111"/>
      <c r="S48" s="117">
        <f t="shared" si="9"/>
        <v>0</v>
      </c>
    </row>
    <row r="49" spans="1:19" ht="39.75" customHeight="1">
      <c r="A49" s="48">
        <v>42</v>
      </c>
      <c r="B49" s="155" t="s">
        <v>287</v>
      </c>
      <c r="C49" s="11">
        <v>44101</v>
      </c>
      <c r="D49" s="213">
        <v>265.423</v>
      </c>
      <c r="E49" s="213">
        <v>3</v>
      </c>
      <c r="F49" s="213">
        <v>7.5</v>
      </c>
      <c r="G49" s="213">
        <v>9</v>
      </c>
      <c r="H49" s="215">
        <f t="shared" si="7"/>
        <v>323</v>
      </c>
      <c r="I49" s="213">
        <v>33</v>
      </c>
      <c r="J49" s="213">
        <v>28</v>
      </c>
      <c r="K49" s="213">
        <v>131</v>
      </c>
      <c r="L49" s="213">
        <v>131</v>
      </c>
      <c r="M49" s="213">
        <v>0</v>
      </c>
      <c r="N49" s="167">
        <v>0</v>
      </c>
      <c r="O49" s="167">
        <v>0</v>
      </c>
      <c r="P49" s="174">
        <v>600</v>
      </c>
      <c r="Q49" s="171">
        <f>ROUND((P49*0.05),0)</f>
        <v>30</v>
      </c>
      <c r="R49" s="111"/>
      <c r="S49" s="117">
        <f t="shared" si="9"/>
        <v>0</v>
      </c>
    </row>
    <row r="50" spans="1:19" ht="39.75" customHeight="1">
      <c r="A50" s="50">
        <v>43</v>
      </c>
      <c r="B50" s="155" t="s">
        <v>282</v>
      </c>
      <c r="C50" s="47" t="s">
        <v>349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  <c r="O50" s="219"/>
      <c r="P50" s="220"/>
      <c r="Q50" s="221"/>
      <c r="R50" s="222"/>
      <c r="S50" s="223"/>
    </row>
    <row r="51" spans="1:19" ht="39.75" customHeight="1">
      <c r="A51" s="48">
        <v>44</v>
      </c>
      <c r="B51" s="154" t="s">
        <v>283</v>
      </c>
      <c r="C51" s="57" t="s">
        <v>348</v>
      </c>
      <c r="D51" s="213">
        <v>45.173</v>
      </c>
      <c r="E51" s="213"/>
      <c r="F51" s="213"/>
      <c r="G51" s="213"/>
      <c r="H51" s="215"/>
      <c r="I51" s="213"/>
      <c r="J51" s="213"/>
      <c r="K51" s="213"/>
      <c r="L51" s="213"/>
      <c r="M51" s="213"/>
      <c r="N51" s="167"/>
      <c r="O51" s="167"/>
      <c r="P51" s="174"/>
      <c r="Q51" s="172">
        <f>ROUND((P51*0.05),0)</f>
        <v>0</v>
      </c>
      <c r="R51" s="111"/>
      <c r="S51" s="114">
        <f t="shared" si="9"/>
        <v>0</v>
      </c>
    </row>
    <row r="52" spans="1:19" ht="39.75" customHeight="1">
      <c r="A52" s="50">
        <v>45</v>
      </c>
      <c r="B52" s="154" t="s">
        <v>388</v>
      </c>
      <c r="C52" s="9" t="s">
        <v>427</v>
      </c>
      <c r="D52" s="213">
        <v>500.249</v>
      </c>
      <c r="E52" s="213">
        <v>7</v>
      </c>
      <c r="F52" s="213">
        <v>23.2</v>
      </c>
      <c r="G52" s="213">
        <v>15</v>
      </c>
      <c r="H52" s="215">
        <f t="shared" si="7"/>
        <v>232</v>
      </c>
      <c r="I52" s="213">
        <v>69</v>
      </c>
      <c r="J52" s="213">
        <v>43</v>
      </c>
      <c r="K52" s="213">
        <v>60</v>
      </c>
      <c r="L52" s="213">
        <v>60</v>
      </c>
      <c r="M52" s="213">
        <v>0</v>
      </c>
      <c r="N52" s="167">
        <v>0</v>
      </c>
      <c r="O52" s="167">
        <v>0</v>
      </c>
      <c r="P52" s="174">
        <v>450</v>
      </c>
      <c r="Q52" s="172">
        <f>ROUND((P52*0.05),0)</f>
        <v>23</v>
      </c>
      <c r="R52" s="111"/>
      <c r="S52" s="114">
        <f t="shared" si="9"/>
        <v>0</v>
      </c>
    </row>
    <row r="53" spans="1:19" ht="39.75" customHeight="1">
      <c r="A53" s="48">
        <v>46</v>
      </c>
      <c r="B53" s="154" t="s">
        <v>382</v>
      </c>
      <c r="C53" s="47" t="s">
        <v>349</v>
      </c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9"/>
      <c r="O53" s="219"/>
      <c r="P53" s="220"/>
      <c r="Q53" s="221"/>
      <c r="R53" s="222"/>
      <c r="S53" s="223"/>
    </row>
    <row r="54" spans="1:19" ht="39.75" customHeight="1">
      <c r="A54" s="50">
        <v>47</v>
      </c>
      <c r="B54" s="154" t="s">
        <v>381</v>
      </c>
      <c r="C54" s="47" t="s">
        <v>349</v>
      </c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9"/>
      <c r="O54" s="219"/>
      <c r="P54" s="220"/>
      <c r="Q54" s="221"/>
      <c r="R54" s="222"/>
      <c r="S54" s="223"/>
    </row>
    <row r="55" spans="1:19" ht="39.75" customHeight="1" thickBot="1">
      <c r="A55" s="48">
        <v>48</v>
      </c>
      <c r="B55" s="188" t="s">
        <v>271</v>
      </c>
      <c r="C55" s="71" t="s">
        <v>456</v>
      </c>
      <c r="D55" s="210">
        <v>2181.55455</v>
      </c>
      <c r="E55" s="210">
        <v>2</v>
      </c>
      <c r="F55" s="210">
        <v>5.6</v>
      </c>
      <c r="G55" s="210">
        <v>2</v>
      </c>
      <c r="H55" s="215">
        <f>SUM(I55:O55)</f>
        <v>14</v>
      </c>
      <c r="I55" s="210">
        <v>2</v>
      </c>
      <c r="J55" s="210">
        <v>3</v>
      </c>
      <c r="K55" s="210">
        <v>4</v>
      </c>
      <c r="L55" s="210">
        <v>4</v>
      </c>
      <c r="M55" s="210">
        <v>0</v>
      </c>
      <c r="N55" s="165">
        <v>1</v>
      </c>
      <c r="O55" s="165">
        <v>0</v>
      </c>
      <c r="P55" s="245">
        <v>14</v>
      </c>
      <c r="Q55" s="170">
        <f>ROUND((P55*0.05),0)</f>
        <v>1</v>
      </c>
      <c r="R55" s="122"/>
      <c r="S55" s="114">
        <f t="shared" si="9"/>
        <v>0</v>
      </c>
    </row>
    <row r="56" spans="1:19" ht="39.75" customHeight="1" thickBot="1" thickTop="1">
      <c r="A56" s="27"/>
      <c r="B56" s="62" t="s">
        <v>250</v>
      </c>
      <c r="C56" s="7"/>
      <c r="D56" s="6">
        <f>SUM(D57:D71)</f>
        <v>10156.8773</v>
      </c>
      <c r="E56" s="6">
        <f>SUM(E57:E71)</f>
        <v>43</v>
      </c>
      <c r="F56" s="6">
        <f>SUM(F57:F71)</f>
        <v>137.80400000000003</v>
      </c>
      <c r="G56" s="6">
        <f>SUM(G57:G71)</f>
        <v>112</v>
      </c>
      <c r="H56" s="6">
        <f>SUM(H57:H71)</f>
        <v>1561</v>
      </c>
      <c r="I56" s="6">
        <f aca="true" t="shared" si="10" ref="I56:O56">SUM(I57:I71)</f>
        <v>324</v>
      </c>
      <c r="J56" s="6">
        <f t="shared" si="10"/>
        <v>263</v>
      </c>
      <c r="K56" s="6">
        <f t="shared" si="10"/>
        <v>471</v>
      </c>
      <c r="L56" s="6">
        <f t="shared" si="10"/>
        <v>471</v>
      </c>
      <c r="M56" s="6">
        <f t="shared" si="10"/>
        <v>11</v>
      </c>
      <c r="N56" s="6">
        <f t="shared" si="10"/>
        <v>17</v>
      </c>
      <c r="O56" s="181">
        <f t="shared" si="10"/>
        <v>4</v>
      </c>
      <c r="P56" s="187">
        <f>SUM(P57:P71)</f>
        <v>2639</v>
      </c>
      <c r="Q56" s="183">
        <f>SUM(Q57:Q71)</f>
        <v>132</v>
      </c>
      <c r="R56" s="128">
        <f>SUM(R57:R71)</f>
        <v>0</v>
      </c>
      <c r="S56" s="131">
        <f>SUM(S57:S71)</f>
        <v>0</v>
      </c>
    </row>
    <row r="57" spans="1:19" ht="39.75" customHeight="1" thickTop="1">
      <c r="A57" s="48">
        <v>49</v>
      </c>
      <c r="B57" s="153" t="s">
        <v>393</v>
      </c>
      <c r="C57" s="15">
        <v>44068</v>
      </c>
      <c r="D57" s="212">
        <v>306.857</v>
      </c>
      <c r="E57" s="212">
        <v>3</v>
      </c>
      <c r="F57" s="212">
        <v>7.5</v>
      </c>
      <c r="G57" s="212">
        <v>8</v>
      </c>
      <c r="H57" s="215">
        <f aca="true" t="shared" si="11" ref="H57:H76">SUM(I57:O57)</f>
        <v>160</v>
      </c>
      <c r="I57" s="212">
        <v>51</v>
      </c>
      <c r="J57" s="212">
        <v>17</v>
      </c>
      <c r="K57" s="212">
        <v>46</v>
      </c>
      <c r="L57" s="212">
        <v>46</v>
      </c>
      <c r="M57" s="212">
        <v>0</v>
      </c>
      <c r="N57" s="166">
        <v>0</v>
      </c>
      <c r="O57" s="166">
        <v>0</v>
      </c>
      <c r="P57" s="185">
        <v>400</v>
      </c>
      <c r="Q57" s="171">
        <f>ROUND((P57*0.05),0)</f>
        <v>20</v>
      </c>
      <c r="R57" s="124"/>
      <c r="S57" s="117">
        <f aca="true" t="shared" si="12" ref="S57:S70">IF(R57&lt;Q57,R57,Q57)</f>
        <v>0</v>
      </c>
    </row>
    <row r="58" spans="1:19" ht="39.75" customHeight="1">
      <c r="A58" s="50">
        <v>50</v>
      </c>
      <c r="B58" s="155" t="s">
        <v>325</v>
      </c>
      <c r="C58" s="11">
        <v>44068</v>
      </c>
      <c r="D58" s="213">
        <v>176.709</v>
      </c>
      <c r="E58" s="213">
        <v>2</v>
      </c>
      <c r="F58" s="213">
        <v>5</v>
      </c>
      <c r="G58" s="213">
        <v>5</v>
      </c>
      <c r="H58" s="215">
        <f t="shared" si="11"/>
        <v>112</v>
      </c>
      <c r="I58" s="213">
        <v>31</v>
      </c>
      <c r="J58" s="213">
        <v>13</v>
      </c>
      <c r="K58" s="213">
        <v>34</v>
      </c>
      <c r="L58" s="213">
        <v>34</v>
      </c>
      <c r="M58" s="213">
        <v>0</v>
      </c>
      <c r="N58" s="167">
        <v>0</v>
      </c>
      <c r="O58" s="167">
        <v>0</v>
      </c>
      <c r="P58" s="174">
        <v>300</v>
      </c>
      <c r="Q58" s="171">
        <f aca="true" t="shared" si="13" ref="Q58:Q70">ROUND((P58*0.05),0)</f>
        <v>15</v>
      </c>
      <c r="R58" s="111"/>
      <c r="S58" s="117">
        <f t="shared" si="12"/>
        <v>0</v>
      </c>
    </row>
    <row r="59" spans="1:19" ht="39.75" customHeight="1">
      <c r="A59" s="48">
        <v>51</v>
      </c>
      <c r="B59" s="155" t="s">
        <v>439</v>
      </c>
      <c r="C59" s="11">
        <v>44057</v>
      </c>
      <c r="D59" s="213">
        <v>344.676</v>
      </c>
      <c r="E59" s="213">
        <v>3</v>
      </c>
      <c r="F59" s="213">
        <v>8.5</v>
      </c>
      <c r="G59" s="213">
        <v>11</v>
      </c>
      <c r="H59" s="215">
        <f t="shared" si="11"/>
        <v>271</v>
      </c>
      <c r="I59" s="213">
        <v>29</v>
      </c>
      <c r="J59" s="213">
        <v>36</v>
      </c>
      <c r="K59" s="213">
        <v>103</v>
      </c>
      <c r="L59" s="213">
        <v>103</v>
      </c>
      <c r="M59" s="213">
        <v>0</v>
      </c>
      <c r="N59" s="167">
        <v>0</v>
      </c>
      <c r="O59" s="167">
        <v>0</v>
      </c>
      <c r="P59" s="174">
        <v>271</v>
      </c>
      <c r="Q59" s="171">
        <f t="shared" si="13"/>
        <v>14</v>
      </c>
      <c r="R59" s="111"/>
      <c r="S59" s="117">
        <f t="shared" si="12"/>
        <v>0</v>
      </c>
    </row>
    <row r="60" spans="1:19" ht="39.75" customHeight="1">
      <c r="A60" s="50">
        <v>52</v>
      </c>
      <c r="B60" s="155" t="s">
        <v>391</v>
      </c>
      <c r="C60" s="11">
        <v>44059</v>
      </c>
      <c r="D60" s="213">
        <v>474.722</v>
      </c>
      <c r="E60" s="213">
        <v>4</v>
      </c>
      <c r="F60" s="213">
        <v>10.9</v>
      </c>
      <c r="G60" s="213">
        <v>10</v>
      </c>
      <c r="H60" s="215">
        <f t="shared" si="11"/>
        <v>258</v>
      </c>
      <c r="I60" s="213">
        <v>16</v>
      </c>
      <c r="J60" s="213">
        <v>40</v>
      </c>
      <c r="K60" s="213">
        <v>101</v>
      </c>
      <c r="L60" s="213">
        <v>101</v>
      </c>
      <c r="M60" s="213">
        <v>0</v>
      </c>
      <c r="N60" s="167">
        <v>0</v>
      </c>
      <c r="O60" s="167">
        <v>0</v>
      </c>
      <c r="P60" s="174">
        <v>300</v>
      </c>
      <c r="Q60" s="171">
        <f t="shared" si="13"/>
        <v>15</v>
      </c>
      <c r="R60" s="111"/>
      <c r="S60" s="117">
        <f t="shared" si="12"/>
        <v>0</v>
      </c>
    </row>
    <row r="61" spans="1:19" ht="39.75" customHeight="1">
      <c r="A61" s="48">
        <v>53</v>
      </c>
      <c r="B61" s="155" t="s">
        <v>415</v>
      </c>
      <c r="C61" s="12" t="s">
        <v>434</v>
      </c>
      <c r="D61" s="213">
        <v>243.367</v>
      </c>
      <c r="E61" s="213">
        <v>2</v>
      </c>
      <c r="F61" s="213">
        <v>5</v>
      </c>
      <c r="G61" s="213">
        <v>7</v>
      </c>
      <c r="H61" s="215">
        <f t="shared" si="11"/>
        <v>140</v>
      </c>
      <c r="I61" s="213">
        <v>52</v>
      </c>
      <c r="J61" s="213">
        <v>14</v>
      </c>
      <c r="K61" s="213">
        <v>37</v>
      </c>
      <c r="L61" s="213">
        <v>37</v>
      </c>
      <c r="M61" s="213">
        <v>0</v>
      </c>
      <c r="N61" s="167">
        <v>0</v>
      </c>
      <c r="O61" s="167">
        <v>0</v>
      </c>
      <c r="P61" s="174">
        <v>400</v>
      </c>
      <c r="Q61" s="171">
        <f t="shared" si="13"/>
        <v>20</v>
      </c>
      <c r="R61" s="111"/>
      <c r="S61" s="117">
        <f t="shared" si="12"/>
        <v>0</v>
      </c>
    </row>
    <row r="62" spans="1:19" ht="39.75" customHeight="1">
      <c r="A62" s="50">
        <v>54</v>
      </c>
      <c r="B62" s="155" t="s">
        <v>90</v>
      </c>
      <c r="C62" s="9" t="s">
        <v>420</v>
      </c>
      <c r="D62" s="213">
        <v>917.285</v>
      </c>
      <c r="E62" s="213">
        <v>6</v>
      </c>
      <c r="F62" s="213">
        <v>19.4</v>
      </c>
      <c r="G62" s="213">
        <v>18</v>
      </c>
      <c r="H62" s="215">
        <f t="shared" si="11"/>
        <v>196</v>
      </c>
      <c r="I62" s="213">
        <v>46</v>
      </c>
      <c r="J62" s="213">
        <v>55</v>
      </c>
      <c r="K62" s="213">
        <v>46</v>
      </c>
      <c r="L62" s="213">
        <v>46</v>
      </c>
      <c r="M62" s="213">
        <v>0</v>
      </c>
      <c r="N62" s="167">
        <v>3</v>
      </c>
      <c r="O62" s="167">
        <v>0</v>
      </c>
      <c r="P62" s="174">
        <v>400</v>
      </c>
      <c r="Q62" s="171">
        <f t="shared" si="13"/>
        <v>20</v>
      </c>
      <c r="R62" s="111"/>
      <c r="S62" s="117">
        <f t="shared" si="12"/>
        <v>0</v>
      </c>
    </row>
    <row r="63" spans="1:19" ht="39.75" customHeight="1">
      <c r="A63" s="48">
        <v>55</v>
      </c>
      <c r="B63" s="154" t="s">
        <v>340</v>
      </c>
      <c r="C63" s="13" t="s">
        <v>442</v>
      </c>
      <c r="D63" s="213">
        <v>117.214</v>
      </c>
      <c r="E63" s="213">
        <v>2</v>
      </c>
      <c r="F63" s="213">
        <v>5.974</v>
      </c>
      <c r="G63" s="213">
        <v>4</v>
      </c>
      <c r="H63" s="215">
        <f t="shared" si="11"/>
        <v>39</v>
      </c>
      <c r="I63" s="213">
        <v>3</v>
      </c>
      <c r="J63" s="213">
        <v>11</v>
      </c>
      <c r="K63" s="213">
        <v>11</v>
      </c>
      <c r="L63" s="213">
        <v>11</v>
      </c>
      <c r="M63" s="213">
        <v>0</v>
      </c>
      <c r="N63" s="167">
        <v>3</v>
      </c>
      <c r="O63" s="167">
        <v>0</v>
      </c>
      <c r="P63" s="174">
        <v>62</v>
      </c>
      <c r="Q63" s="171">
        <f t="shared" si="13"/>
        <v>3</v>
      </c>
      <c r="R63" s="111"/>
      <c r="S63" s="117">
        <f t="shared" si="12"/>
        <v>0</v>
      </c>
    </row>
    <row r="64" spans="1:19" ht="39.75" customHeight="1">
      <c r="A64" s="50">
        <v>56</v>
      </c>
      <c r="B64" s="154" t="s">
        <v>401</v>
      </c>
      <c r="C64" s="13" t="s">
        <v>442</v>
      </c>
      <c r="D64" s="213">
        <v>397.065</v>
      </c>
      <c r="E64" s="213">
        <v>2</v>
      </c>
      <c r="F64" s="213">
        <v>6.48</v>
      </c>
      <c r="G64" s="213">
        <v>5</v>
      </c>
      <c r="H64" s="215">
        <f t="shared" si="11"/>
        <v>43</v>
      </c>
      <c r="I64" s="213">
        <v>3</v>
      </c>
      <c r="J64" s="213">
        <v>10</v>
      </c>
      <c r="K64" s="213">
        <v>13</v>
      </c>
      <c r="L64" s="213">
        <v>13</v>
      </c>
      <c r="M64" s="213">
        <v>0</v>
      </c>
      <c r="N64" s="167">
        <v>4</v>
      </c>
      <c r="O64" s="167">
        <v>0</v>
      </c>
      <c r="P64" s="174">
        <v>98</v>
      </c>
      <c r="Q64" s="171">
        <f t="shared" si="13"/>
        <v>5</v>
      </c>
      <c r="R64" s="111"/>
      <c r="S64" s="117">
        <f t="shared" si="12"/>
        <v>0</v>
      </c>
    </row>
    <row r="65" spans="1:19" ht="39.75" customHeight="1">
      <c r="A65" s="48">
        <v>57</v>
      </c>
      <c r="B65" s="154" t="s">
        <v>402</v>
      </c>
      <c r="C65" s="28" t="s">
        <v>459</v>
      </c>
      <c r="D65" s="213">
        <v>137.279</v>
      </c>
      <c r="E65" s="213">
        <v>2</v>
      </c>
      <c r="F65" s="213">
        <v>7.533</v>
      </c>
      <c r="G65" s="213">
        <v>5</v>
      </c>
      <c r="H65" s="215">
        <f t="shared" si="11"/>
        <v>55</v>
      </c>
      <c r="I65" s="213">
        <v>8</v>
      </c>
      <c r="J65" s="213">
        <v>11</v>
      </c>
      <c r="K65" s="213">
        <v>17</v>
      </c>
      <c r="L65" s="213">
        <v>17</v>
      </c>
      <c r="M65" s="213">
        <v>0</v>
      </c>
      <c r="N65" s="167">
        <v>2</v>
      </c>
      <c r="O65" s="167">
        <v>0</v>
      </c>
      <c r="P65" s="174">
        <v>52</v>
      </c>
      <c r="Q65" s="171">
        <f t="shared" si="13"/>
        <v>3</v>
      </c>
      <c r="R65" s="111"/>
      <c r="S65" s="117">
        <f t="shared" si="12"/>
        <v>0</v>
      </c>
    </row>
    <row r="66" spans="1:19" ht="39.75" customHeight="1">
      <c r="A66" s="50">
        <v>58</v>
      </c>
      <c r="B66" s="154" t="s">
        <v>383</v>
      </c>
      <c r="C66" s="13">
        <v>44084</v>
      </c>
      <c r="D66" s="213">
        <v>114.404</v>
      </c>
      <c r="E66" s="213">
        <v>2</v>
      </c>
      <c r="F66" s="213">
        <v>7.317</v>
      </c>
      <c r="G66" s="213">
        <v>5</v>
      </c>
      <c r="H66" s="215">
        <f t="shared" si="11"/>
        <v>47</v>
      </c>
      <c r="I66" s="213">
        <v>2</v>
      </c>
      <c r="J66" s="213">
        <v>12</v>
      </c>
      <c r="K66" s="213">
        <v>15</v>
      </c>
      <c r="L66" s="213">
        <v>15</v>
      </c>
      <c r="M66" s="213">
        <v>0</v>
      </c>
      <c r="N66" s="167">
        <v>3</v>
      </c>
      <c r="O66" s="167">
        <v>0</v>
      </c>
      <c r="P66" s="174">
        <v>60</v>
      </c>
      <c r="Q66" s="171">
        <f t="shared" si="13"/>
        <v>3</v>
      </c>
      <c r="R66" s="111"/>
      <c r="S66" s="117">
        <f t="shared" si="12"/>
        <v>0</v>
      </c>
    </row>
    <row r="67" spans="1:19" ht="39.75" customHeight="1">
      <c r="A67" s="48">
        <v>59</v>
      </c>
      <c r="B67" s="154" t="s">
        <v>341</v>
      </c>
      <c r="C67" s="14">
        <v>44032</v>
      </c>
      <c r="D67" s="213">
        <v>75.842</v>
      </c>
      <c r="E67" s="213">
        <v>1</v>
      </c>
      <c r="F67" s="213">
        <v>4.2</v>
      </c>
      <c r="G67" s="213">
        <v>3</v>
      </c>
      <c r="H67" s="215">
        <f t="shared" si="11"/>
        <v>65</v>
      </c>
      <c r="I67" s="213">
        <v>13</v>
      </c>
      <c r="J67" s="213">
        <v>7</v>
      </c>
      <c r="K67" s="213">
        <v>21</v>
      </c>
      <c r="L67" s="213">
        <v>21</v>
      </c>
      <c r="M67" s="213">
        <v>0</v>
      </c>
      <c r="N67" s="167">
        <v>2</v>
      </c>
      <c r="O67" s="167">
        <v>1</v>
      </c>
      <c r="P67" s="174">
        <v>80</v>
      </c>
      <c r="Q67" s="171">
        <f t="shared" si="13"/>
        <v>4</v>
      </c>
      <c r="R67" s="111"/>
      <c r="S67" s="117">
        <f t="shared" si="12"/>
        <v>0</v>
      </c>
    </row>
    <row r="68" spans="1:19" ht="39.75" customHeight="1">
      <c r="A68" s="50">
        <v>60</v>
      </c>
      <c r="B68" s="154" t="s">
        <v>389</v>
      </c>
      <c r="C68" s="9" t="s">
        <v>431</v>
      </c>
      <c r="D68" s="213">
        <v>190.214</v>
      </c>
      <c r="E68" s="213">
        <v>4</v>
      </c>
      <c r="F68" s="213">
        <v>10</v>
      </c>
      <c r="G68" s="213">
        <v>9</v>
      </c>
      <c r="H68" s="215">
        <f t="shared" si="11"/>
        <v>60</v>
      </c>
      <c r="I68" s="3">
        <v>25</v>
      </c>
      <c r="J68" s="213">
        <v>16</v>
      </c>
      <c r="K68" s="213">
        <v>8</v>
      </c>
      <c r="L68" s="213">
        <v>8</v>
      </c>
      <c r="M68" s="213">
        <v>3</v>
      </c>
      <c r="N68" s="167">
        <v>0</v>
      </c>
      <c r="O68" s="167">
        <v>0</v>
      </c>
      <c r="P68" s="174">
        <v>60</v>
      </c>
      <c r="Q68" s="171">
        <f t="shared" si="13"/>
        <v>3</v>
      </c>
      <c r="R68" s="111"/>
      <c r="S68" s="117">
        <f t="shared" si="12"/>
        <v>0</v>
      </c>
    </row>
    <row r="69" spans="1:19" ht="39.75" customHeight="1">
      <c r="A69" s="48">
        <v>61</v>
      </c>
      <c r="B69" s="154" t="s">
        <v>390</v>
      </c>
      <c r="C69" s="9" t="s">
        <v>430</v>
      </c>
      <c r="D69" s="213">
        <v>263.685</v>
      </c>
      <c r="E69" s="239">
        <v>4</v>
      </c>
      <c r="F69" s="239">
        <v>10</v>
      </c>
      <c r="G69" s="239">
        <v>10</v>
      </c>
      <c r="H69" s="215">
        <f t="shared" si="11"/>
        <v>54</v>
      </c>
      <c r="I69" s="3">
        <v>19</v>
      </c>
      <c r="J69" s="239">
        <v>14</v>
      </c>
      <c r="K69" s="239">
        <v>9</v>
      </c>
      <c r="L69" s="239">
        <v>9</v>
      </c>
      <c r="M69" s="239">
        <v>0</v>
      </c>
      <c r="N69" s="167">
        <v>0</v>
      </c>
      <c r="O69" s="167">
        <v>3</v>
      </c>
      <c r="P69" s="174">
        <v>54</v>
      </c>
      <c r="Q69" s="171">
        <f t="shared" si="13"/>
        <v>3</v>
      </c>
      <c r="R69" s="111"/>
      <c r="S69" s="117">
        <f t="shared" si="12"/>
        <v>0</v>
      </c>
    </row>
    <row r="70" spans="1:19" ht="39.75" customHeight="1">
      <c r="A70" s="50">
        <v>62</v>
      </c>
      <c r="B70" s="190" t="s">
        <v>273</v>
      </c>
      <c r="C70" s="12" t="s">
        <v>446</v>
      </c>
      <c r="D70" s="10">
        <v>5996.5</v>
      </c>
      <c r="E70" s="10">
        <v>3</v>
      </c>
      <c r="F70" s="10">
        <v>15</v>
      </c>
      <c r="G70" s="10">
        <v>7</v>
      </c>
      <c r="H70" s="215">
        <f t="shared" si="11"/>
        <v>39</v>
      </c>
      <c r="I70" s="10">
        <v>15</v>
      </c>
      <c r="J70" s="10">
        <v>5</v>
      </c>
      <c r="K70" s="10">
        <v>7</v>
      </c>
      <c r="L70" s="10">
        <v>7</v>
      </c>
      <c r="M70" s="10">
        <v>5</v>
      </c>
      <c r="N70" s="164">
        <v>0</v>
      </c>
      <c r="O70" s="164">
        <v>0</v>
      </c>
      <c r="P70" s="174">
        <v>80</v>
      </c>
      <c r="Q70" s="171">
        <f t="shared" si="13"/>
        <v>4</v>
      </c>
      <c r="R70" s="113"/>
      <c r="S70" s="117">
        <f t="shared" si="12"/>
        <v>0</v>
      </c>
    </row>
    <row r="71" spans="1:19" ht="39.75" customHeight="1" thickBot="1">
      <c r="A71" s="48">
        <v>63</v>
      </c>
      <c r="B71" s="159" t="s">
        <v>276</v>
      </c>
      <c r="C71" s="211" t="s">
        <v>445</v>
      </c>
      <c r="D71" s="210">
        <v>401.0583</v>
      </c>
      <c r="E71" s="210">
        <v>3</v>
      </c>
      <c r="F71" s="210">
        <v>15</v>
      </c>
      <c r="G71" s="210">
        <v>5</v>
      </c>
      <c r="H71" s="215">
        <f t="shared" si="11"/>
        <v>22</v>
      </c>
      <c r="I71" s="210">
        <v>11</v>
      </c>
      <c r="J71" s="210">
        <v>2</v>
      </c>
      <c r="K71" s="210">
        <v>3</v>
      </c>
      <c r="L71" s="210">
        <v>3</v>
      </c>
      <c r="M71" s="210">
        <v>3</v>
      </c>
      <c r="N71" s="165">
        <v>0</v>
      </c>
      <c r="O71" s="165">
        <v>0</v>
      </c>
      <c r="P71" s="186">
        <v>22</v>
      </c>
      <c r="Q71" s="171" t="s">
        <v>424</v>
      </c>
      <c r="R71" s="119" t="s">
        <v>424</v>
      </c>
      <c r="S71" s="117" t="s">
        <v>424</v>
      </c>
    </row>
    <row r="72" spans="1:19" ht="39.75" customHeight="1" thickBot="1" thickTop="1">
      <c r="A72" s="27"/>
      <c r="B72" s="62" t="s">
        <v>251</v>
      </c>
      <c r="C72" s="7"/>
      <c r="D72" s="6">
        <f aca="true" t="shared" si="14" ref="D72:R72">SUM(D73:D84)</f>
        <v>3464.108</v>
      </c>
      <c r="E72" s="6">
        <f t="shared" si="14"/>
        <v>4</v>
      </c>
      <c r="F72" s="6">
        <f t="shared" si="14"/>
        <v>10</v>
      </c>
      <c r="G72" s="6">
        <f t="shared" si="14"/>
        <v>4</v>
      </c>
      <c r="H72" s="6">
        <f t="shared" si="14"/>
        <v>14</v>
      </c>
      <c r="I72" s="6">
        <f t="shared" si="14"/>
        <v>6</v>
      </c>
      <c r="J72" s="6">
        <f t="shared" si="14"/>
        <v>2</v>
      </c>
      <c r="K72" s="6">
        <f t="shared" si="14"/>
        <v>3</v>
      </c>
      <c r="L72" s="6">
        <f t="shared" si="14"/>
        <v>3</v>
      </c>
      <c r="M72" s="6">
        <f t="shared" si="14"/>
        <v>0</v>
      </c>
      <c r="N72" s="6">
        <f t="shared" si="14"/>
        <v>0</v>
      </c>
      <c r="O72" s="181">
        <f t="shared" si="14"/>
        <v>0</v>
      </c>
      <c r="P72" s="187">
        <f t="shared" si="14"/>
        <v>193</v>
      </c>
      <c r="Q72" s="183">
        <f t="shared" si="14"/>
        <v>10</v>
      </c>
      <c r="R72" s="128">
        <f t="shared" si="14"/>
        <v>0</v>
      </c>
      <c r="S72" s="131">
        <f>SUM(S73:S84)</f>
        <v>0</v>
      </c>
    </row>
    <row r="73" spans="1:19" ht="39.75" customHeight="1" thickTop="1">
      <c r="A73" s="48">
        <v>64</v>
      </c>
      <c r="B73" s="153" t="s">
        <v>394</v>
      </c>
      <c r="C73" s="14">
        <v>44083</v>
      </c>
      <c r="D73" s="212">
        <v>225</v>
      </c>
      <c r="E73" s="212">
        <v>1</v>
      </c>
      <c r="F73" s="212">
        <v>2.5</v>
      </c>
      <c r="G73" s="212">
        <v>0</v>
      </c>
      <c r="H73" s="215">
        <f t="shared" si="11"/>
        <v>0</v>
      </c>
      <c r="I73" s="212">
        <v>0</v>
      </c>
      <c r="J73" s="212">
        <v>0</v>
      </c>
      <c r="K73" s="212">
        <v>0</v>
      </c>
      <c r="L73" s="212">
        <v>0</v>
      </c>
      <c r="M73" s="212">
        <v>0</v>
      </c>
      <c r="N73" s="166">
        <v>0</v>
      </c>
      <c r="O73" s="166">
        <v>0</v>
      </c>
      <c r="P73" s="185">
        <v>0</v>
      </c>
      <c r="Q73" s="171">
        <f>ROUND((P73*0.05),0)</f>
        <v>0</v>
      </c>
      <c r="R73" s="124"/>
      <c r="S73" s="117">
        <f>IF(R73&lt;Q73,R73,Q73)</f>
        <v>0</v>
      </c>
    </row>
    <row r="74" spans="1:19" ht="39.75" customHeight="1">
      <c r="A74" s="50">
        <v>65</v>
      </c>
      <c r="B74" s="155" t="s">
        <v>395</v>
      </c>
      <c r="C74" s="14">
        <v>44089</v>
      </c>
      <c r="D74" s="213">
        <v>520</v>
      </c>
      <c r="E74" s="213">
        <v>1</v>
      </c>
      <c r="F74" s="213">
        <v>2.5</v>
      </c>
      <c r="G74" s="213">
        <v>1</v>
      </c>
      <c r="H74" s="215">
        <f t="shared" si="11"/>
        <v>4</v>
      </c>
      <c r="I74" s="213">
        <v>0</v>
      </c>
      <c r="J74" s="213">
        <v>2</v>
      </c>
      <c r="K74" s="213">
        <v>1</v>
      </c>
      <c r="L74" s="213">
        <v>1</v>
      </c>
      <c r="M74" s="213">
        <v>0</v>
      </c>
      <c r="N74" s="167">
        <v>0</v>
      </c>
      <c r="O74" s="167">
        <v>0</v>
      </c>
      <c r="P74" s="174">
        <v>30</v>
      </c>
      <c r="Q74" s="171">
        <f>ROUND((P74*0.05),0)</f>
        <v>2</v>
      </c>
      <c r="R74" s="111"/>
      <c r="S74" s="114">
        <f>IF(R74&lt;Q74,R74,Q74)</f>
        <v>0</v>
      </c>
    </row>
    <row r="75" spans="1:19" ht="39.75" customHeight="1">
      <c r="A75" s="48">
        <v>66</v>
      </c>
      <c r="B75" s="155" t="s">
        <v>396</v>
      </c>
      <c r="C75" s="11">
        <v>44081</v>
      </c>
      <c r="D75" s="213">
        <v>2256</v>
      </c>
      <c r="E75" s="213">
        <v>1</v>
      </c>
      <c r="F75" s="213">
        <v>2.5</v>
      </c>
      <c r="G75" s="213">
        <v>2</v>
      </c>
      <c r="H75" s="215">
        <f t="shared" si="11"/>
        <v>7</v>
      </c>
      <c r="I75" s="213">
        <v>3</v>
      </c>
      <c r="J75" s="213">
        <v>0</v>
      </c>
      <c r="K75" s="213">
        <v>2</v>
      </c>
      <c r="L75" s="213">
        <v>2</v>
      </c>
      <c r="M75" s="213">
        <v>0</v>
      </c>
      <c r="N75" s="167">
        <v>0</v>
      </c>
      <c r="O75" s="167">
        <v>0</v>
      </c>
      <c r="P75" s="174">
        <v>137</v>
      </c>
      <c r="Q75" s="171">
        <f>ROUND((P75*0.05),0)</f>
        <v>7</v>
      </c>
      <c r="R75" s="111"/>
      <c r="S75" s="114">
        <f>IF(R75&lt;Q75,R75,Q75)</f>
        <v>0</v>
      </c>
    </row>
    <row r="76" spans="1:19" ht="39.75" customHeight="1">
      <c r="A76" s="50">
        <v>67</v>
      </c>
      <c r="B76" s="155" t="s">
        <v>297</v>
      </c>
      <c r="C76" s="11">
        <v>44084</v>
      </c>
      <c r="D76" s="213">
        <v>255.545</v>
      </c>
      <c r="E76" s="213">
        <v>1</v>
      </c>
      <c r="F76" s="213">
        <v>2.5</v>
      </c>
      <c r="G76" s="213">
        <v>1</v>
      </c>
      <c r="H76" s="215">
        <f t="shared" si="11"/>
        <v>3</v>
      </c>
      <c r="I76" s="213">
        <v>3</v>
      </c>
      <c r="J76" s="213">
        <v>0</v>
      </c>
      <c r="K76" s="213">
        <v>0</v>
      </c>
      <c r="L76" s="213">
        <v>0</v>
      </c>
      <c r="M76" s="213">
        <v>0</v>
      </c>
      <c r="N76" s="167">
        <v>0</v>
      </c>
      <c r="O76" s="167">
        <v>0</v>
      </c>
      <c r="P76" s="174">
        <v>26</v>
      </c>
      <c r="Q76" s="171">
        <f>ROUND((P76*0.05),0)</f>
        <v>1</v>
      </c>
      <c r="R76" s="111"/>
      <c r="S76" s="114">
        <f>IF(R76&lt;Q76,R76,Q76)</f>
        <v>0</v>
      </c>
    </row>
    <row r="77" spans="1:19" ht="39.75" customHeight="1">
      <c r="A77" s="48">
        <v>68</v>
      </c>
      <c r="B77" s="155" t="s">
        <v>410</v>
      </c>
      <c r="C77" s="47" t="s">
        <v>349</v>
      </c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9"/>
      <c r="O77" s="219"/>
      <c r="P77" s="220"/>
      <c r="Q77" s="221"/>
      <c r="R77" s="222"/>
      <c r="S77" s="223"/>
    </row>
    <row r="78" spans="1:19" ht="39.75" customHeight="1">
      <c r="A78" s="50">
        <v>69</v>
      </c>
      <c r="B78" s="155" t="s">
        <v>336</v>
      </c>
      <c r="C78" s="57" t="s">
        <v>348</v>
      </c>
      <c r="D78" s="213">
        <v>207.563</v>
      </c>
      <c r="E78" s="213"/>
      <c r="F78" s="213"/>
      <c r="G78" s="213"/>
      <c r="H78" s="215"/>
      <c r="I78" s="213"/>
      <c r="J78" s="213"/>
      <c r="K78" s="213"/>
      <c r="L78" s="213"/>
      <c r="M78" s="213"/>
      <c r="N78" s="167"/>
      <c r="O78" s="167"/>
      <c r="P78" s="174">
        <v>0</v>
      </c>
      <c r="Q78" s="172">
        <f>ROUND((P78*0.05),0)</f>
        <v>0</v>
      </c>
      <c r="R78" s="111">
        <v>0</v>
      </c>
      <c r="S78" s="114">
        <f>IF(R78&lt;Q78,R78,Q78)</f>
        <v>0</v>
      </c>
    </row>
    <row r="79" spans="1:19" ht="39.75" customHeight="1">
      <c r="A79" s="48">
        <v>70</v>
      </c>
      <c r="B79" s="190" t="s">
        <v>339</v>
      </c>
      <c r="C79" s="47" t="s">
        <v>349</v>
      </c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9"/>
      <c r="O79" s="219"/>
      <c r="P79" s="220"/>
      <c r="Q79" s="221"/>
      <c r="R79" s="231"/>
      <c r="S79" s="223"/>
    </row>
    <row r="80" spans="1:19" ht="39.75" customHeight="1">
      <c r="A80" s="50">
        <v>71</v>
      </c>
      <c r="B80" s="190" t="s">
        <v>372</v>
      </c>
      <c r="C80" s="47" t="s">
        <v>349</v>
      </c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9"/>
      <c r="O80" s="219"/>
      <c r="P80" s="220"/>
      <c r="Q80" s="221"/>
      <c r="R80" s="231"/>
      <c r="S80" s="223"/>
    </row>
    <row r="81" spans="1:19" ht="39.75" customHeight="1">
      <c r="A81" s="48">
        <v>72</v>
      </c>
      <c r="B81" s="190" t="s">
        <v>374</v>
      </c>
      <c r="C81" s="47" t="s">
        <v>349</v>
      </c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9"/>
      <c r="O81" s="219"/>
      <c r="P81" s="220"/>
      <c r="Q81" s="221"/>
      <c r="R81" s="231"/>
      <c r="S81" s="223"/>
    </row>
    <row r="82" spans="1:19" ht="39.75" customHeight="1">
      <c r="A82" s="50">
        <v>73</v>
      </c>
      <c r="B82" s="190" t="s">
        <v>337</v>
      </c>
      <c r="C82" s="47" t="s">
        <v>349</v>
      </c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9"/>
      <c r="O82" s="219"/>
      <c r="P82" s="220"/>
      <c r="Q82" s="221"/>
      <c r="R82" s="231"/>
      <c r="S82" s="223"/>
    </row>
    <row r="83" spans="1:19" ht="39.75" customHeight="1">
      <c r="A83" s="48">
        <v>74</v>
      </c>
      <c r="B83" s="190" t="s">
        <v>338</v>
      </c>
      <c r="C83" s="47" t="s">
        <v>349</v>
      </c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9"/>
      <c r="O83" s="219"/>
      <c r="P83" s="220"/>
      <c r="Q83" s="221"/>
      <c r="R83" s="231"/>
      <c r="S83" s="223"/>
    </row>
    <row r="84" spans="1:19" ht="39.75" customHeight="1" thickBot="1">
      <c r="A84" s="50">
        <v>75</v>
      </c>
      <c r="B84" s="159" t="s">
        <v>246</v>
      </c>
      <c r="C84" s="47" t="s">
        <v>349</v>
      </c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6"/>
      <c r="O84" s="226"/>
      <c r="P84" s="227"/>
      <c r="Q84" s="228"/>
      <c r="R84" s="232"/>
      <c r="S84" s="230"/>
    </row>
    <row r="85" spans="1:19" ht="39.75" customHeight="1" thickBot="1" thickTop="1">
      <c r="A85" s="27"/>
      <c r="B85" s="62" t="s">
        <v>252</v>
      </c>
      <c r="C85" s="7"/>
      <c r="D85" s="6">
        <f>SUM(D86:D92)</f>
        <v>4663.174599999999</v>
      </c>
      <c r="E85" s="6">
        <f>SUM(E86:E92)</f>
        <v>18</v>
      </c>
      <c r="F85" s="6">
        <f>SUM(F86:F92)</f>
        <v>44.206</v>
      </c>
      <c r="G85" s="6">
        <f>SUM(G86:G92)</f>
        <v>25</v>
      </c>
      <c r="H85" s="6">
        <f>SUM(H86:H92)</f>
        <v>193</v>
      </c>
      <c r="I85" s="6">
        <f aca="true" t="shared" si="15" ref="I85:O85">SUM(I86:I92)</f>
        <v>39</v>
      </c>
      <c r="J85" s="6">
        <f t="shared" si="15"/>
        <v>50</v>
      </c>
      <c r="K85" s="6">
        <f t="shared" si="15"/>
        <v>48</v>
      </c>
      <c r="L85" s="6">
        <f t="shared" si="15"/>
        <v>48</v>
      </c>
      <c r="M85" s="6">
        <f t="shared" si="15"/>
        <v>0</v>
      </c>
      <c r="N85" s="6">
        <f t="shared" si="15"/>
        <v>8</v>
      </c>
      <c r="O85" s="181">
        <f t="shared" si="15"/>
        <v>0</v>
      </c>
      <c r="P85" s="187">
        <f>SUM(P86:P92)</f>
        <v>475</v>
      </c>
      <c r="Q85" s="183">
        <f>SUM(Q86:Q92)</f>
        <v>23</v>
      </c>
      <c r="R85" s="128">
        <f>SUM(R86:R92)</f>
        <v>0</v>
      </c>
      <c r="S85" s="131">
        <f>SUM(S86:S92)</f>
        <v>0</v>
      </c>
    </row>
    <row r="86" spans="1:19" ht="39.75" customHeight="1" thickTop="1">
      <c r="A86" s="48">
        <v>76</v>
      </c>
      <c r="B86" s="153" t="s">
        <v>397</v>
      </c>
      <c r="C86" s="73" t="s">
        <v>454</v>
      </c>
      <c r="D86" s="212">
        <v>2465</v>
      </c>
      <c r="E86" s="212">
        <v>3</v>
      </c>
      <c r="F86" s="212">
        <v>2.7</v>
      </c>
      <c r="G86" s="212">
        <v>3</v>
      </c>
      <c r="H86" s="215">
        <f aca="true" t="shared" si="16" ref="H86:H106">SUM(I86:O86)</f>
        <v>11</v>
      </c>
      <c r="I86" s="212">
        <v>6</v>
      </c>
      <c r="J86" s="212">
        <v>5</v>
      </c>
      <c r="K86" s="212">
        <v>0</v>
      </c>
      <c r="L86" s="212">
        <v>0</v>
      </c>
      <c r="M86" s="212">
        <v>0</v>
      </c>
      <c r="N86" s="166">
        <v>0</v>
      </c>
      <c r="O86" s="166">
        <v>0</v>
      </c>
      <c r="P86" s="185">
        <v>169</v>
      </c>
      <c r="Q86" s="169">
        <f>ROUND((P86*0.05),0)</f>
        <v>8</v>
      </c>
      <c r="R86" s="124"/>
      <c r="S86" s="117">
        <f aca="true" t="shared" si="17" ref="S86:S92">IF(R86&lt;Q86,R86,Q86)</f>
        <v>0</v>
      </c>
    </row>
    <row r="87" spans="1:19" ht="39.75" customHeight="1">
      <c r="A87" s="50">
        <v>77</v>
      </c>
      <c r="B87" s="154" t="s">
        <v>202</v>
      </c>
      <c r="C87" s="9" t="s">
        <v>433</v>
      </c>
      <c r="D87" s="213">
        <v>212.2506</v>
      </c>
      <c r="E87" s="213">
        <v>2</v>
      </c>
      <c r="F87" s="213">
        <v>6</v>
      </c>
      <c r="G87" s="213">
        <v>4</v>
      </c>
      <c r="H87" s="215">
        <f t="shared" si="16"/>
        <v>30</v>
      </c>
      <c r="I87" s="213">
        <v>6</v>
      </c>
      <c r="J87" s="213">
        <v>6</v>
      </c>
      <c r="K87" s="213">
        <v>8</v>
      </c>
      <c r="L87" s="213">
        <v>8</v>
      </c>
      <c r="M87" s="213">
        <v>0</v>
      </c>
      <c r="N87" s="167">
        <v>2</v>
      </c>
      <c r="O87" s="167">
        <v>0</v>
      </c>
      <c r="P87" s="174">
        <v>90</v>
      </c>
      <c r="Q87" s="169">
        <f>ROUND((P87*0.05),0)</f>
        <v>5</v>
      </c>
      <c r="R87" s="111"/>
      <c r="S87" s="117">
        <f t="shared" si="17"/>
        <v>0</v>
      </c>
    </row>
    <row r="88" spans="1:19" ht="39.75" customHeight="1">
      <c r="A88" s="48">
        <v>78</v>
      </c>
      <c r="B88" s="155" t="s">
        <v>352</v>
      </c>
      <c r="C88" s="11" t="s">
        <v>435</v>
      </c>
      <c r="D88" s="213">
        <v>656.354</v>
      </c>
      <c r="E88" s="213">
        <v>2</v>
      </c>
      <c r="F88" s="213">
        <v>5.2</v>
      </c>
      <c r="G88" s="213">
        <v>5</v>
      </c>
      <c r="H88" s="215">
        <f t="shared" si="16"/>
        <v>32</v>
      </c>
      <c r="I88" s="213">
        <v>5</v>
      </c>
      <c r="J88" s="213">
        <v>8</v>
      </c>
      <c r="K88" s="213">
        <v>8</v>
      </c>
      <c r="L88" s="213">
        <v>8</v>
      </c>
      <c r="M88" s="213">
        <v>0</v>
      </c>
      <c r="N88" s="167">
        <v>3</v>
      </c>
      <c r="O88" s="167">
        <v>0</v>
      </c>
      <c r="P88" s="174">
        <v>81</v>
      </c>
      <c r="Q88" s="169">
        <f>ROUND((P88*0.05),0)</f>
        <v>4</v>
      </c>
      <c r="R88" s="111"/>
      <c r="S88" s="117">
        <f t="shared" si="17"/>
        <v>0</v>
      </c>
    </row>
    <row r="89" spans="1:19" ht="39.75" customHeight="1">
      <c r="A89" s="50">
        <v>79</v>
      </c>
      <c r="B89" s="155" t="s">
        <v>398</v>
      </c>
      <c r="C89" s="11" t="s">
        <v>443</v>
      </c>
      <c r="D89" s="213">
        <v>160.95</v>
      </c>
      <c r="E89" s="213">
        <v>2</v>
      </c>
      <c r="F89" s="213">
        <v>6.106</v>
      </c>
      <c r="G89" s="213">
        <v>4</v>
      </c>
      <c r="H89" s="215">
        <f t="shared" si="16"/>
        <v>36</v>
      </c>
      <c r="I89" s="213">
        <v>8</v>
      </c>
      <c r="J89" s="213">
        <v>7</v>
      </c>
      <c r="K89" s="213">
        <v>9</v>
      </c>
      <c r="L89" s="213">
        <v>9</v>
      </c>
      <c r="M89" s="213">
        <v>0</v>
      </c>
      <c r="N89" s="167">
        <v>3</v>
      </c>
      <c r="O89" s="167">
        <v>0</v>
      </c>
      <c r="P89" s="174">
        <v>51</v>
      </c>
      <c r="Q89" s="169">
        <f>ROUND((P89*0.05),0)</f>
        <v>3</v>
      </c>
      <c r="R89" s="111"/>
      <c r="S89" s="117">
        <f t="shared" si="17"/>
        <v>0</v>
      </c>
    </row>
    <row r="90" spans="1:19" ht="39.75" customHeight="1">
      <c r="A90" s="48">
        <v>80</v>
      </c>
      <c r="B90" s="189" t="s">
        <v>452</v>
      </c>
      <c r="C90" s="11" t="s">
        <v>451</v>
      </c>
      <c r="D90" s="313">
        <v>798.62</v>
      </c>
      <c r="E90" s="242">
        <v>3</v>
      </c>
      <c r="F90" s="242">
        <v>7.5</v>
      </c>
      <c r="G90" s="242">
        <v>3</v>
      </c>
      <c r="H90" s="215">
        <f t="shared" si="16"/>
        <v>31</v>
      </c>
      <c r="I90" s="242">
        <v>7</v>
      </c>
      <c r="J90" s="242">
        <v>8</v>
      </c>
      <c r="K90" s="242">
        <v>8</v>
      </c>
      <c r="L90" s="242">
        <v>8</v>
      </c>
      <c r="M90" s="242">
        <v>0</v>
      </c>
      <c r="N90" s="167">
        <v>0</v>
      </c>
      <c r="O90" s="167">
        <v>0</v>
      </c>
      <c r="P90" s="315">
        <v>54</v>
      </c>
      <c r="Q90" s="317">
        <f>ROUND((P90*0.05),0)</f>
        <v>3</v>
      </c>
      <c r="R90" s="111"/>
      <c r="S90" s="117">
        <f t="shared" si="17"/>
        <v>0</v>
      </c>
    </row>
    <row r="91" spans="1:19" ht="39.75" customHeight="1">
      <c r="A91" s="50">
        <v>81</v>
      </c>
      <c r="B91" s="189" t="s">
        <v>450</v>
      </c>
      <c r="C91" s="12" t="s">
        <v>419</v>
      </c>
      <c r="D91" s="314"/>
      <c r="E91" s="10">
        <v>3</v>
      </c>
      <c r="F91" s="10">
        <v>7.5</v>
      </c>
      <c r="G91" s="10">
        <v>3</v>
      </c>
      <c r="H91" s="215">
        <f t="shared" si="16"/>
        <v>23</v>
      </c>
      <c r="I91" s="10">
        <v>2</v>
      </c>
      <c r="J91" s="10">
        <v>7</v>
      </c>
      <c r="K91" s="10">
        <v>7</v>
      </c>
      <c r="L91" s="10">
        <v>7</v>
      </c>
      <c r="M91" s="10">
        <v>0</v>
      </c>
      <c r="N91" s="164">
        <v>0</v>
      </c>
      <c r="O91" s="164">
        <v>0</v>
      </c>
      <c r="P91" s="316"/>
      <c r="Q91" s="318"/>
      <c r="R91" s="113"/>
      <c r="S91" s="117">
        <f t="shared" si="17"/>
        <v>0</v>
      </c>
    </row>
    <row r="92" spans="1:19" ht="39.75" customHeight="1" thickBot="1">
      <c r="A92" s="48">
        <v>82</v>
      </c>
      <c r="B92" s="159" t="s">
        <v>247</v>
      </c>
      <c r="C92" s="211" t="s">
        <v>449</v>
      </c>
      <c r="D92" s="210">
        <v>370</v>
      </c>
      <c r="E92" s="210">
        <v>3</v>
      </c>
      <c r="F92" s="210">
        <v>9.2</v>
      </c>
      <c r="G92" s="210">
        <v>3</v>
      </c>
      <c r="H92" s="215">
        <f t="shared" si="16"/>
        <v>30</v>
      </c>
      <c r="I92" s="210">
        <v>5</v>
      </c>
      <c r="J92" s="210">
        <v>9</v>
      </c>
      <c r="K92" s="210">
        <v>8</v>
      </c>
      <c r="L92" s="210">
        <v>8</v>
      </c>
      <c r="M92" s="210">
        <v>0</v>
      </c>
      <c r="N92" s="165">
        <v>0</v>
      </c>
      <c r="O92" s="165">
        <v>0</v>
      </c>
      <c r="P92" s="186">
        <v>30</v>
      </c>
      <c r="Q92" s="169" t="s">
        <v>424</v>
      </c>
      <c r="R92" s="119" t="s">
        <v>424</v>
      </c>
      <c r="S92" s="117" t="str">
        <f t="shared" si="17"/>
        <v>-</v>
      </c>
    </row>
    <row r="93" spans="1:19" ht="39.75" customHeight="1" thickBot="1" thickTop="1">
      <c r="A93" s="27"/>
      <c r="B93" s="62" t="s">
        <v>253</v>
      </c>
      <c r="C93" s="7"/>
      <c r="D93" s="6">
        <f aca="true" t="shared" si="18" ref="D93:I93">SUM(D94:D106)</f>
        <v>3486.8407</v>
      </c>
      <c r="E93" s="6">
        <f t="shared" si="18"/>
        <v>22</v>
      </c>
      <c r="F93" s="6">
        <f t="shared" si="18"/>
        <v>64.785</v>
      </c>
      <c r="G93" s="6">
        <f t="shared" si="18"/>
        <v>54</v>
      </c>
      <c r="H93" s="6">
        <f t="shared" si="18"/>
        <v>979</v>
      </c>
      <c r="I93" s="6">
        <f t="shared" si="18"/>
        <v>191</v>
      </c>
      <c r="J93" s="6">
        <f>SUM(J94:J106)</f>
        <v>142</v>
      </c>
      <c r="K93" s="6">
        <f aca="true" t="shared" si="19" ref="K93:S93">SUM(K94:K106)</f>
        <v>314</v>
      </c>
      <c r="L93" s="6">
        <f t="shared" si="19"/>
        <v>314</v>
      </c>
      <c r="M93" s="6">
        <f t="shared" si="19"/>
        <v>3</v>
      </c>
      <c r="N93" s="6">
        <f t="shared" si="19"/>
        <v>15</v>
      </c>
      <c r="O93" s="181">
        <f t="shared" si="19"/>
        <v>0</v>
      </c>
      <c r="P93" s="187">
        <f t="shared" si="19"/>
        <v>2093</v>
      </c>
      <c r="Q93" s="183">
        <f t="shared" si="19"/>
        <v>105</v>
      </c>
      <c r="R93" s="128">
        <f t="shared" si="19"/>
        <v>0</v>
      </c>
      <c r="S93" s="131">
        <f t="shared" si="19"/>
        <v>0</v>
      </c>
    </row>
    <row r="94" spans="1:19" ht="39.75" customHeight="1" thickTop="1">
      <c r="A94" s="48">
        <v>83</v>
      </c>
      <c r="B94" s="153" t="s">
        <v>295</v>
      </c>
      <c r="C94" s="11">
        <v>44092</v>
      </c>
      <c r="D94" s="212">
        <v>338.165</v>
      </c>
      <c r="E94" s="212">
        <v>1</v>
      </c>
      <c r="F94" s="212">
        <v>2.79</v>
      </c>
      <c r="G94" s="212">
        <v>1</v>
      </c>
      <c r="H94" s="215">
        <f t="shared" si="16"/>
        <v>8</v>
      </c>
      <c r="I94" s="212">
        <v>0</v>
      </c>
      <c r="J94" s="212">
        <v>2</v>
      </c>
      <c r="K94" s="212">
        <v>1</v>
      </c>
      <c r="L94" s="212">
        <v>1</v>
      </c>
      <c r="M94" s="212">
        <v>3</v>
      </c>
      <c r="N94" s="166">
        <v>1</v>
      </c>
      <c r="O94" s="166">
        <v>0</v>
      </c>
      <c r="P94" s="185">
        <v>82</v>
      </c>
      <c r="Q94" s="171">
        <f>ROUND((P94*0.05),0)</f>
        <v>4</v>
      </c>
      <c r="R94" s="124"/>
      <c r="S94" s="117">
        <f aca="true" t="shared" si="20" ref="S94:S106">IF(R94&lt;Q94,R94,Q94)</f>
        <v>0</v>
      </c>
    </row>
    <row r="95" spans="1:19" ht="39.75" customHeight="1">
      <c r="A95" s="50">
        <f aca="true" t="shared" si="21" ref="A95:A106">A94+1</f>
        <v>84</v>
      </c>
      <c r="B95" s="155" t="s">
        <v>296</v>
      </c>
      <c r="C95" s="11">
        <v>44086</v>
      </c>
      <c r="D95" s="213">
        <v>622.984</v>
      </c>
      <c r="E95" s="213">
        <v>1</v>
      </c>
      <c r="F95" s="213">
        <v>2.5</v>
      </c>
      <c r="G95" s="213">
        <v>1</v>
      </c>
      <c r="H95" s="215">
        <f t="shared" si="16"/>
        <v>6</v>
      </c>
      <c r="I95" s="213">
        <v>2</v>
      </c>
      <c r="J95" s="213">
        <v>2</v>
      </c>
      <c r="K95" s="213">
        <v>1</v>
      </c>
      <c r="L95" s="213">
        <v>1</v>
      </c>
      <c r="M95" s="213">
        <v>0</v>
      </c>
      <c r="N95" s="167">
        <v>0</v>
      </c>
      <c r="O95" s="167">
        <v>0</v>
      </c>
      <c r="P95" s="174">
        <v>73</v>
      </c>
      <c r="Q95" s="171">
        <f>ROUND((P95*0.05),0)</f>
        <v>4</v>
      </c>
      <c r="R95" s="111"/>
      <c r="S95" s="117">
        <f t="shared" si="20"/>
        <v>0</v>
      </c>
    </row>
    <row r="96" spans="1:19" ht="39.75" customHeight="1">
      <c r="A96" s="50">
        <f t="shared" si="21"/>
        <v>85</v>
      </c>
      <c r="B96" s="155" t="s">
        <v>333</v>
      </c>
      <c r="C96" s="13" t="s">
        <v>441</v>
      </c>
      <c r="D96" s="213">
        <v>37</v>
      </c>
      <c r="E96" s="213">
        <v>1</v>
      </c>
      <c r="F96" s="213">
        <v>0.9</v>
      </c>
      <c r="G96" s="213">
        <v>0</v>
      </c>
      <c r="H96" s="215">
        <f t="shared" si="16"/>
        <v>0</v>
      </c>
      <c r="I96" s="213">
        <v>0</v>
      </c>
      <c r="J96" s="213">
        <v>0</v>
      </c>
      <c r="K96" s="213">
        <v>0</v>
      </c>
      <c r="L96" s="213">
        <v>0</v>
      </c>
      <c r="M96" s="213">
        <v>0</v>
      </c>
      <c r="N96" s="167">
        <v>0</v>
      </c>
      <c r="O96" s="167">
        <v>0</v>
      </c>
      <c r="P96" s="174">
        <v>0</v>
      </c>
      <c r="Q96" s="171">
        <f>ROUND((P96*0.05),0)</f>
        <v>0</v>
      </c>
      <c r="R96" s="111"/>
      <c r="S96" s="117">
        <f t="shared" si="20"/>
        <v>0</v>
      </c>
    </row>
    <row r="97" spans="1:19" ht="39.75" customHeight="1">
      <c r="A97" s="50">
        <f t="shared" si="21"/>
        <v>86</v>
      </c>
      <c r="B97" s="155" t="s">
        <v>380</v>
      </c>
      <c r="C97" s="11">
        <v>44100</v>
      </c>
      <c r="D97" s="213">
        <v>175.227</v>
      </c>
      <c r="E97" s="213">
        <v>2</v>
      </c>
      <c r="F97" s="213">
        <v>5.4</v>
      </c>
      <c r="G97" s="213">
        <v>8</v>
      </c>
      <c r="H97" s="215">
        <f t="shared" si="16"/>
        <v>213</v>
      </c>
      <c r="I97" s="213">
        <v>35</v>
      </c>
      <c r="J97" s="213">
        <v>22</v>
      </c>
      <c r="K97" s="213">
        <v>78</v>
      </c>
      <c r="L97" s="213">
        <v>78</v>
      </c>
      <c r="M97" s="213">
        <v>0</v>
      </c>
      <c r="N97" s="167">
        <v>0</v>
      </c>
      <c r="O97" s="167">
        <v>0</v>
      </c>
      <c r="P97" s="174">
        <v>600</v>
      </c>
      <c r="Q97" s="171">
        <f>ROUND((P97*0.05),0)</f>
        <v>30</v>
      </c>
      <c r="R97" s="111"/>
      <c r="S97" s="117">
        <f t="shared" si="20"/>
        <v>0</v>
      </c>
    </row>
    <row r="98" spans="1:19" ht="39.75" customHeight="1">
      <c r="A98" s="50">
        <f t="shared" si="21"/>
        <v>87</v>
      </c>
      <c r="B98" s="155" t="s">
        <v>214</v>
      </c>
      <c r="C98" s="12" t="s">
        <v>422</v>
      </c>
      <c r="D98" s="213">
        <v>225.0354</v>
      </c>
      <c r="E98" s="213">
        <v>2</v>
      </c>
      <c r="F98" s="213">
        <v>5</v>
      </c>
      <c r="G98" s="213">
        <v>8</v>
      </c>
      <c r="H98" s="215">
        <f t="shared" si="16"/>
        <v>187</v>
      </c>
      <c r="I98" s="213">
        <v>34</v>
      </c>
      <c r="J98" s="213">
        <v>21</v>
      </c>
      <c r="K98" s="213">
        <v>66</v>
      </c>
      <c r="L98" s="213">
        <v>66</v>
      </c>
      <c r="M98" s="213">
        <v>0</v>
      </c>
      <c r="N98" s="167">
        <v>0</v>
      </c>
      <c r="O98" s="167">
        <v>0</v>
      </c>
      <c r="P98" s="174">
        <v>240</v>
      </c>
      <c r="Q98" s="171">
        <f>ROUND((P98*0.05),0)</f>
        <v>12</v>
      </c>
      <c r="R98" s="111"/>
      <c r="S98" s="117">
        <f t="shared" si="20"/>
        <v>0</v>
      </c>
    </row>
    <row r="99" spans="1:19" ht="39.75" customHeight="1">
      <c r="A99" s="50">
        <f t="shared" si="21"/>
        <v>88</v>
      </c>
      <c r="B99" s="155" t="s">
        <v>332</v>
      </c>
      <c r="C99" s="47" t="s">
        <v>349</v>
      </c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9"/>
      <c r="O99" s="219"/>
      <c r="P99" s="220"/>
      <c r="Q99" s="221"/>
      <c r="R99" s="222"/>
      <c r="S99" s="223"/>
    </row>
    <row r="100" spans="1:19" ht="39.75" customHeight="1">
      <c r="A100" s="50">
        <f t="shared" si="21"/>
        <v>89</v>
      </c>
      <c r="B100" s="155" t="s">
        <v>334</v>
      </c>
      <c r="C100" s="12" t="s">
        <v>447</v>
      </c>
      <c r="D100" s="213">
        <v>139.5626</v>
      </c>
      <c r="E100" s="213">
        <v>2</v>
      </c>
      <c r="F100" s="213">
        <v>5.925</v>
      </c>
      <c r="G100" s="213">
        <v>4</v>
      </c>
      <c r="H100" s="215">
        <f t="shared" si="16"/>
        <v>105</v>
      </c>
      <c r="I100" s="213">
        <v>28</v>
      </c>
      <c r="J100" s="213">
        <v>17</v>
      </c>
      <c r="K100" s="213">
        <v>30</v>
      </c>
      <c r="L100" s="213">
        <v>30</v>
      </c>
      <c r="M100" s="213">
        <v>0</v>
      </c>
      <c r="N100" s="167">
        <v>0</v>
      </c>
      <c r="O100" s="167">
        <v>0</v>
      </c>
      <c r="P100" s="174">
        <v>260</v>
      </c>
      <c r="Q100" s="172">
        <f>ROUND((P100*0.05),0)</f>
        <v>13</v>
      </c>
      <c r="R100" s="111"/>
      <c r="S100" s="114">
        <f t="shared" si="20"/>
        <v>0</v>
      </c>
    </row>
    <row r="101" spans="1:19" ht="39.75" customHeight="1">
      <c r="A101" s="50">
        <f t="shared" si="21"/>
        <v>90</v>
      </c>
      <c r="B101" s="161" t="s">
        <v>404</v>
      </c>
      <c r="C101" s="58" t="s">
        <v>455</v>
      </c>
      <c r="D101" s="213">
        <v>343.0922</v>
      </c>
      <c r="E101" s="213">
        <v>3</v>
      </c>
      <c r="F101" s="213">
        <v>11.2</v>
      </c>
      <c r="G101" s="213">
        <v>4</v>
      </c>
      <c r="H101" s="215">
        <f t="shared" si="16"/>
        <v>99</v>
      </c>
      <c r="I101" s="213">
        <v>26</v>
      </c>
      <c r="J101" s="213">
        <v>15</v>
      </c>
      <c r="K101" s="213">
        <v>29</v>
      </c>
      <c r="L101" s="213">
        <v>29</v>
      </c>
      <c r="M101" s="213">
        <v>0</v>
      </c>
      <c r="N101" s="167">
        <v>0</v>
      </c>
      <c r="O101" s="167">
        <v>0</v>
      </c>
      <c r="P101" s="174">
        <v>240</v>
      </c>
      <c r="Q101" s="172">
        <f>ROUND((P101*0.05),0)</f>
        <v>12</v>
      </c>
      <c r="R101" s="111"/>
      <c r="S101" s="114">
        <f t="shared" si="20"/>
        <v>0</v>
      </c>
    </row>
    <row r="102" spans="1:19" ht="39.75" customHeight="1">
      <c r="A102" s="50">
        <f t="shared" si="21"/>
        <v>91</v>
      </c>
      <c r="B102" s="155" t="s">
        <v>399</v>
      </c>
      <c r="C102" s="13" t="s">
        <v>444</v>
      </c>
      <c r="D102" s="213">
        <v>296.717</v>
      </c>
      <c r="E102" s="213">
        <v>2</v>
      </c>
      <c r="F102" s="213">
        <v>9.77</v>
      </c>
      <c r="G102" s="213">
        <v>4</v>
      </c>
      <c r="H102" s="215">
        <f t="shared" si="16"/>
        <v>37</v>
      </c>
      <c r="I102" s="213">
        <v>5</v>
      </c>
      <c r="J102" s="213">
        <v>7</v>
      </c>
      <c r="K102" s="213">
        <v>11</v>
      </c>
      <c r="L102" s="213">
        <v>11</v>
      </c>
      <c r="M102" s="213">
        <v>0</v>
      </c>
      <c r="N102" s="167">
        <v>3</v>
      </c>
      <c r="O102" s="167">
        <v>0</v>
      </c>
      <c r="P102" s="174">
        <v>71</v>
      </c>
      <c r="Q102" s="172">
        <f>ROUND((P102*0.05),0)</f>
        <v>4</v>
      </c>
      <c r="R102" s="111"/>
      <c r="S102" s="114">
        <f t="shared" si="20"/>
        <v>0</v>
      </c>
    </row>
    <row r="103" spans="1:19" ht="39.75" customHeight="1">
      <c r="A103" s="50">
        <f t="shared" si="21"/>
        <v>92</v>
      </c>
      <c r="B103" s="154" t="s">
        <v>413</v>
      </c>
      <c r="C103" s="13" t="s">
        <v>421</v>
      </c>
      <c r="D103" s="213">
        <v>165.121</v>
      </c>
      <c r="E103" s="213">
        <v>1</v>
      </c>
      <c r="F103" s="213">
        <v>1.6</v>
      </c>
      <c r="G103" s="213">
        <v>4</v>
      </c>
      <c r="H103" s="215">
        <f t="shared" si="16"/>
        <v>47</v>
      </c>
      <c r="I103" s="213">
        <v>12</v>
      </c>
      <c r="J103" s="213">
        <v>9</v>
      </c>
      <c r="K103" s="213">
        <v>13</v>
      </c>
      <c r="L103" s="213">
        <v>13</v>
      </c>
      <c r="M103" s="213">
        <v>0</v>
      </c>
      <c r="N103" s="167">
        <v>0</v>
      </c>
      <c r="O103" s="167">
        <v>0</v>
      </c>
      <c r="P103" s="174">
        <v>100</v>
      </c>
      <c r="Q103" s="172">
        <f>ROUND((P103*0.05),0)</f>
        <v>5</v>
      </c>
      <c r="R103" s="111"/>
      <c r="S103" s="114">
        <f t="shared" si="20"/>
        <v>0</v>
      </c>
    </row>
    <row r="104" spans="1:19" ht="39.75" customHeight="1">
      <c r="A104" s="50">
        <f t="shared" si="21"/>
        <v>93</v>
      </c>
      <c r="B104" s="155" t="s">
        <v>411</v>
      </c>
      <c r="C104" s="47" t="s">
        <v>349</v>
      </c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9"/>
      <c r="O104" s="219"/>
      <c r="P104" s="220"/>
      <c r="Q104" s="221"/>
      <c r="R104" s="222"/>
      <c r="S104" s="223"/>
    </row>
    <row r="105" spans="1:19" ht="39.75" customHeight="1">
      <c r="A105" s="50">
        <f t="shared" si="21"/>
        <v>94</v>
      </c>
      <c r="B105" s="155" t="s">
        <v>412</v>
      </c>
      <c r="C105" s="58" t="s">
        <v>445</v>
      </c>
      <c r="D105" s="213">
        <v>257.0065</v>
      </c>
      <c r="E105" s="213">
        <v>2</v>
      </c>
      <c r="F105" s="213">
        <v>6.4</v>
      </c>
      <c r="G105" s="213">
        <v>4</v>
      </c>
      <c r="H105" s="215">
        <f t="shared" si="16"/>
        <v>110</v>
      </c>
      <c r="I105" s="213">
        <v>24</v>
      </c>
      <c r="J105" s="213">
        <v>22</v>
      </c>
      <c r="K105" s="213">
        <v>32</v>
      </c>
      <c r="L105" s="213">
        <v>32</v>
      </c>
      <c r="M105" s="213">
        <v>0</v>
      </c>
      <c r="N105" s="167">
        <v>0</v>
      </c>
      <c r="O105" s="167">
        <v>0</v>
      </c>
      <c r="P105" s="174">
        <v>260</v>
      </c>
      <c r="Q105" s="172">
        <f>ROUND((P105*0.05),0)</f>
        <v>13</v>
      </c>
      <c r="R105" s="111"/>
      <c r="S105" s="114">
        <f t="shared" si="20"/>
        <v>0</v>
      </c>
    </row>
    <row r="106" spans="1:19" ht="39.75" customHeight="1" thickBot="1">
      <c r="A106" s="49">
        <f t="shared" si="21"/>
        <v>95</v>
      </c>
      <c r="B106" s="188" t="s">
        <v>347</v>
      </c>
      <c r="C106" s="211" t="s">
        <v>429</v>
      </c>
      <c r="D106" s="210">
        <v>886.93</v>
      </c>
      <c r="E106" s="210">
        <v>5</v>
      </c>
      <c r="F106" s="210">
        <v>13.3</v>
      </c>
      <c r="G106" s="210">
        <v>16</v>
      </c>
      <c r="H106" s="215">
        <f t="shared" si="16"/>
        <v>167</v>
      </c>
      <c r="I106" s="210">
        <v>25</v>
      </c>
      <c r="J106" s="210">
        <v>25</v>
      </c>
      <c r="K106" s="210">
        <v>53</v>
      </c>
      <c r="L106" s="210">
        <v>53</v>
      </c>
      <c r="M106" s="210">
        <v>0</v>
      </c>
      <c r="N106" s="165">
        <v>11</v>
      </c>
      <c r="O106" s="165">
        <v>0</v>
      </c>
      <c r="P106" s="186">
        <v>167</v>
      </c>
      <c r="Q106" s="172">
        <f>ROUND((P106*0.05),0)</f>
        <v>8</v>
      </c>
      <c r="R106" s="122"/>
      <c r="S106" s="114">
        <f t="shared" si="20"/>
        <v>0</v>
      </c>
    </row>
    <row r="107" spans="1:19" ht="39.75" customHeight="1" thickBot="1" thickTop="1">
      <c r="A107" s="27"/>
      <c r="B107" s="62" t="s">
        <v>255</v>
      </c>
      <c r="C107" s="7"/>
      <c r="D107" s="6">
        <f>SUM(D108:D109)</f>
        <v>1802</v>
      </c>
      <c r="E107" s="6">
        <f>SUM(E108:E109)</f>
        <v>4</v>
      </c>
      <c r="F107" s="6">
        <f aca="true" t="shared" si="22" ref="F107:P107">SUM(F108,F109)</f>
        <v>11</v>
      </c>
      <c r="G107" s="6">
        <f t="shared" si="22"/>
        <v>12</v>
      </c>
      <c r="H107" s="6">
        <f t="shared" si="22"/>
        <v>146</v>
      </c>
      <c r="I107" s="6">
        <f t="shared" si="22"/>
        <v>16</v>
      </c>
      <c r="J107" s="6">
        <f t="shared" si="22"/>
        <v>50</v>
      </c>
      <c r="K107" s="6">
        <f t="shared" si="22"/>
        <v>36</v>
      </c>
      <c r="L107" s="6">
        <f t="shared" si="22"/>
        <v>36</v>
      </c>
      <c r="M107" s="6">
        <f t="shared" si="22"/>
        <v>2</v>
      </c>
      <c r="N107" s="6">
        <f t="shared" si="22"/>
        <v>6</v>
      </c>
      <c r="O107" s="181">
        <f t="shared" si="22"/>
        <v>0</v>
      </c>
      <c r="P107" s="187">
        <f t="shared" si="22"/>
        <v>258</v>
      </c>
      <c r="Q107" s="183">
        <f>SUM(Q108:Q109)</f>
        <v>13</v>
      </c>
      <c r="R107" s="128">
        <f>SUM(R108:R109)</f>
        <v>0</v>
      </c>
      <c r="S107" s="131">
        <f>SUM(S108:S109)</f>
        <v>0</v>
      </c>
    </row>
    <row r="108" spans="1:19" ht="39.75" customHeight="1" thickTop="1">
      <c r="A108" s="48">
        <v>96</v>
      </c>
      <c r="B108" s="153" t="s">
        <v>400</v>
      </c>
      <c r="C108" s="11">
        <v>44084</v>
      </c>
      <c r="D108" s="212">
        <v>1679</v>
      </c>
      <c r="E108" s="212">
        <v>1</v>
      </c>
      <c r="F108" s="212">
        <v>2.5</v>
      </c>
      <c r="G108" s="212">
        <v>1</v>
      </c>
      <c r="H108" s="216">
        <f>SUM(I108:O108)</f>
        <v>6</v>
      </c>
      <c r="I108" s="212">
        <v>0</v>
      </c>
      <c r="J108" s="212">
        <v>1</v>
      </c>
      <c r="K108" s="212">
        <v>1</v>
      </c>
      <c r="L108" s="212">
        <v>1</v>
      </c>
      <c r="M108" s="212">
        <v>2</v>
      </c>
      <c r="N108" s="166">
        <v>1</v>
      </c>
      <c r="O108" s="166">
        <v>0</v>
      </c>
      <c r="P108" s="185">
        <v>118</v>
      </c>
      <c r="Q108" s="171">
        <f>ROUND((P108*0.05),0)</f>
        <v>6</v>
      </c>
      <c r="R108" s="124"/>
      <c r="S108" s="117">
        <f>IF(R108&lt;Q108,R108,Q108)</f>
        <v>0</v>
      </c>
    </row>
    <row r="109" spans="1:19" ht="39.75" customHeight="1" thickBot="1">
      <c r="A109" s="49">
        <f>A108+1</f>
        <v>97</v>
      </c>
      <c r="B109" s="188" t="s">
        <v>263</v>
      </c>
      <c r="C109" s="15" t="s">
        <v>428</v>
      </c>
      <c r="D109" s="244">
        <v>123</v>
      </c>
      <c r="E109" s="210">
        <v>3</v>
      </c>
      <c r="F109" s="210">
        <v>8.5</v>
      </c>
      <c r="G109" s="210">
        <v>11</v>
      </c>
      <c r="H109" s="216">
        <f>SUM(I109:O109)</f>
        <v>140</v>
      </c>
      <c r="I109" s="210">
        <v>16</v>
      </c>
      <c r="J109" s="210">
        <v>49</v>
      </c>
      <c r="K109" s="210">
        <v>35</v>
      </c>
      <c r="L109" s="210">
        <v>35</v>
      </c>
      <c r="M109" s="210">
        <v>0</v>
      </c>
      <c r="N109" s="165">
        <v>5</v>
      </c>
      <c r="O109" s="165">
        <v>0</v>
      </c>
      <c r="P109" s="186">
        <v>140</v>
      </c>
      <c r="Q109" s="171">
        <f>ROUND((P109*0.05),0)</f>
        <v>7</v>
      </c>
      <c r="R109" s="122"/>
      <c r="S109" s="117">
        <f>IF(R109&lt;Q109,R109,Q109)</f>
        <v>0</v>
      </c>
    </row>
    <row r="110" spans="1:19" ht="39.75" customHeight="1" thickBot="1" thickTop="1">
      <c r="A110" s="27"/>
      <c r="B110" s="62" t="s">
        <v>254</v>
      </c>
      <c r="C110" s="7"/>
      <c r="D110" s="6">
        <f>SUM(D111:D113)</f>
        <v>2845.2654</v>
      </c>
      <c r="E110" s="6">
        <f aca="true" t="shared" si="23" ref="E110:P110">SUM(E111:E113)</f>
        <v>6</v>
      </c>
      <c r="F110" s="6">
        <f t="shared" si="23"/>
        <v>7.75</v>
      </c>
      <c r="G110" s="6">
        <f t="shared" si="23"/>
        <v>10</v>
      </c>
      <c r="H110" s="6">
        <f t="shared" si="23"/>
        <v>104</v>
      </c>
      <c r="I110" s="6">
        <f t="shared" si="23"/>
        <v>16</v>
      </c>
      <c r="J110" s="6">
        <f t="shared" si="23"/>
        <v>26</v>
      </c>
      <c r="K110" s="6">
        <f t="shared" si="23"/>
        <v>27</v>
      </c>
      <c r="L110" s="6">
        <f t="shared" si="23"/>
        <v>27</v>
      </c>
      <c r="M110" s="6">
        <f t="shared" si="23"/>
        <v>4</v>
      </c>
      <c r="N110" s="6">
        <f t="shared" si="23"/>
        <v>4</v>
      </c>
      <c r="O110" s="181">
        <f t="shared" si="23"/>
        <v>0</v>
      </c>
      <c r="P110" s="209">
        <f t="shared" si="23"/>
        <v>144</v>
      </c>
      <c r="Q110" s="183">
        <f>SUM(Q111:Q113)</f>
        <v>7</v>
      </c>
      <c r="R110" s="128">
        <f>SUM(R111:R113)</f>
        <v>0</v>
      </c>
      <c r="S110" s="131">
        <f>SUM(S111:S113)</f>
        <v>0</v>
      </c>
    </row>
    <row r="111" spans="1:19" ht="39.75" customHeight="1" thickTop="1">
      <c r="A111" s="48">
        <v>98</v>
      </c>
      <c r="B111" s="153" t="s">
        <v>292</v>
      </c>
      <c r="C111" s="9" t="s">
        <v>453</v>
      </c>
      <c r="D111" s="212">
        <v>2316</v>
      </c>
      <c r="E111" s="212">
        <v>4</v>
      </c>
      <c r="F111" s="212">
        <v>2.7</v>
      </c>
      <c r="G111" s="212">
        <v>6</v>
      </c>
      <c r="H111" s="215">
        <f>SUM(I111:O111)</f>
        <v>79</v>
      </c>
      <c r="I111" s="212">
        <v>8</v>
      </c>
      <c r="J111" s="212">
        <v>23</v>
      </c>
      <c r="K111" s="212">
        <v>21</v>
      </c>
      <c r="L111" s="212">
        <v>21</v>
      </c>
      <c r="M111" s="212">
        <v>4</v>
      </c>
      <c r="N111" s="166">
        <v>2</v>
      </c>
      <c r="O111" s="166">
        <v>0</v>
      </c>
      <c r="P111" s="173">
        <v>79</v>
      </c>
      <c r="Q111" s="171">
        <f>ROUND((P111*0.05),0)</f>
        <v>4</v>
      </c>
      <c r="R111" s="124"/>
      <c r="S111" s="117">
        <f>IF(R111&lt;Q111,R111,Q111)</f>
        <v>0</v>
      </c>
    </row>
    <row r="112" spans="1:19" ht="39.75" customHeight="1" thickBot="1">
      <c r="A112" s="50">
        <v>99</v>
      </c>
      <c r="B112" s="162" t="s">
        <v>202</v>
      </c>
      <c r="C112" s="9" t="s">
        <v>432</v>
      </c>
      <c r="D112" s="213">
        <v>529.2654</v>
      </c>
      <c r="E112" s="213">
        <v>2</v>
      </c>
      <c r="F112" s="213">
        <v>5.05</v>
      </c>
      <c r="G112" s="213">
        <v>4</v>
      </c>
      <c r="H112" s="215">
        <f>SUM(I112:O112)</f>
        <v>25</v>
      </c>
      <c r="I112" s="213">
        <v>8</v>
      </c>
      <c r="J112" s="213">
        <v>3</v>
      </c>
      <c r="K112" s="213">
        <v>6</v>
      </c>
      <c r="L112" s="213">
        <v>6</v>
      </c>
      <c r="M112" s="213">
        <v>0</v>
      </c>
      <c r="N112" s="167">
        <v>2</v>
      </c>
      <c r="O112" s="167">
        <v>0</v>
      </c>
      <c r="P112" s="174">
        <v>65</v>
      </c>
      <c r="Q112" s="171">
        <f>ROUND((P112*0.05),0)</f>
        <v>3</v>
      </c>
      <c r="R112" s="111"/>
      <c r="S112" s="117">
        <f>IF(R112&lt;Q112,R112,Q112)</f>
        <v>0</v>
      </c>
    </row>
    <row r="113" spans="1:19" ht="39.75" customHeight="1" thickBot="1">
      <c r="A113" s="147">
        <v>100</v>
      </c>
      <c r="B113" s="191" t="s">
        <v>370</v>
      </c>
      <c r="C113" s="70" t="s">
        <v>349</v>
      </c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4"/>
      <c r="O113" s="234"/>
      <c r="P113" s="235"/>
      <c r="Q113" s="236"/>
      <c r="R113" s="237"/>
      <c r="S113" s="238"/>
    </row>
    <row r="114" spans="1:19" ht="39.75" customHeight="1" thickBot="1">
      <c r="A114" s="273" t="s">
        <v>104</v>
      </c>
      <c r="B114" s="274"/>
      <c r="C114" s="311"/>
      <c r="D114" s="247">
        <f>D8+D107+D44+D93+D72+D56+D110+D85+D5</f>
        <v>37756.58624999999</v>
      </c>
      <c r="E114" s="197">
        <f>E8+E107+E44+E93+E72+E56+E110+E85+E5</f>
        <v>170</v>
      </c>
      <c r="F114" s="197">
        <f>F8+F107+F44+F93+F72+F56+F110+F85+F5</f>
        <v>492.30500000000006</v>
      </c>
      <c r="G114" s="197">
        <f>G8+G107+G44+G93+G72+G56+G110+G85</f>
        <v>395</v>
      </c>
      <c r="H114" s="197">
        <f aca="true" t="shared" si="24" ref="H114:O114">H8+H107+H44+H93+H72+H56+H110+H85+H5</f>
        <v>6091</v>
      </c>
      <c r="I114" s="197">
        <f t="shared" si="24"/>
        <v>1180</v>
      </c>
      <c r="J114" s="197">
        <f t="shared" si="24"/>
        <v>961</v>
      </c>
      <c r="K114" s="197">
        <f t="shared" si="24"/>
        <v>1926</v>
      </c>
      <c r="L114" s="197">
        <f t="shared" si="24"/>
        <v>1928</v>
      </c>
      <c r="M114" s="197">
        <f t="shared" si="24"/>
        <v>35</v>
      </c>
      <c r="N114" s="197">
        <f t="shared" si="24"/>
        <v>57</v>
      </c>
      <c r="O114" s="198">
        <f t="shared" si="24"/>
        <v>4</v>
      </c>
      <c r="P114" s="199">
        <f>P8+P107+P44+P93+P72+P56+P110+P85</f>
        <v>11542</v>
      </c>
      <c r="Q114" s="200">
        <f>Q8+Q107+Q44+Q93+Q72+Q56+Q110+Q85</f>
        <v>575</v>
      </c>
      <c r="R114" s="201">
        <f>R8+R107+R44+R93+R72+R56+R110+R85</f>
        <v>0</v>
      </c>
      <c r="S114" s="199">
        <f>S8+S107+S44+S93+S72+S56+S110+S85</f>
        <v>0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1:S1"/>
    <mergeCell ref="A2:S2"/>
    <mergeCell ref="A3:A4"/>
    <mergeCell ref="B3:B4"/>
    <mergeCell ref="C3:C4"/>
    <mergeCell ref="P3:P4"/>
    <mergeCell ref="F3:F4"/>
    <mergeCell ref="R3:R4"/>
    <mergeCell ref="G3:G4"/>
    <mergeCell ref="S3:S4"/>
    <mergeCell ref="P90:P91"/>
    <mergeCell ref="Q90:Q91"/>
    <mergeCell ref="D3:D4"/>
    <mergeCell ref="N3:O3"/>
    <mergeCell ref="E3:E4"/>
    <mergeCell ref="H3:H4"/>
    <mergeCell ref="Q3:Q4"/>
    <mergeCell ref="A114:C114"/>
    <mergeCell ref="I3:I4"/>
    <mergeCell ref="J3:J4"/>
    <mergeCell ref="K3:L3"/>
    <mergeCell ref="M3:M4"/>
    <mergeCell ref="D90:D91"/>
  </mergeCells>
  <printOptions/>
  <pageMargins left="0.25" right="0.25" top="0.75" bottom="0.75" header="0.3" footer="0.3"/>
  <pageSetup blackAndWhite="1" fitToHeight="0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2017-01-25T01:38:29Z</cp:lastPrinted>
  <dcterms:created xsi:type="dcterms:W3CDTF">2006-09-28T05:33:49Z</dcterms:created>
  <dcterms:modified xsi:type="dcterms:W3CDTF">2021-02-05T06:00:46Z</dcterms:modified>
  <cp:category/>
  <cp:version/>
  <cp:contentType/>
  <cp:contentStatus/>
</cp:coreProperties>
</file>